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192" activeTab="0"/>
  </bookViews>
  <sheets>
    <sheet name="blanco" sheetId="1" r:id="rId1"/>
    <sheet name="voorbeeld" sheetId="2" r:id="rId2"/>
  </sheets>
  <definedNames/>
  <calcPr fullCalcOnLoad="1"/>
</workbook>
</file>

<file path=xl/sharedStrings.xml><?xml version="1.0" encoding="utf-8"?>
<sst xmlns="http://schemas.openxmlformats.org/spreadsheetml/2006/main" count="401" uniqueCount="230">
  <si>
    <t>Turnhout</t>
  </si>
  <si>
    <t>Arendonk</t>
  </si>
  <si>
    <t>site</t>
  </si>
  <si>
    <t>School-</t>
  </si>
  <si>
    <t>straat</t>
  </si>
  <si>
    <t>Turnova site</t>
  </si>
  <si>
    <t>Nieuwstad</t>
  </si>
  <si>
    <t>Maas-</t>
  </si>
  <si>
    <t>Frans Smuldersstraat</t>
  </si>
  <si>
    <t>straatnaam</t>
  </si>
  <si>
    <t>straatnaam kruispunt</t>
  </si>
  <si>
    <t>Tijl- en Nelestraat</t>
  </si>
  <si>
    <t>Akkerpad BEV</t>
  </si>
  <si>
    <t>Nieuwstad BEV</t>
  </si>
  <si>
    <t>trage</t>
  </si>
  <si>
    <t>weg</t>
  </si>
  <si>
    <t>Kamiel van Baelenstraat</t>
  </si>
  <si>
    <t>K van</t>
  </si>
  <si>
    <t>Baelen-</t>
  </si>
  <si>
    <t xml:space="preserve">trage </t>
  </si>
  <si>
    <t>R13</t>
  </si>
  <si>
    <t>R13 (primaire weg)</t>
  </si>
  <si>
    <t>Beyntel</t>
  </si>
  <si>
    <t>pad</t>
  </si>
  <si>
    <t>Heerestraat (lokale II)</t>
  </si>
  <si>
    <t>Stwg op Oosthoven (lokale II)</t>
  </si>
  <si>
    <t>missing link</t>
  </si>
  <si>
    <t>Berg-</t>
  </si>
  <si>
    <t>Goordijk</t>
  </si>
  <si>
    <t>Bergstraat</t>
  </si>
  <si>
    <t>Heir-</t>
  </si>
  <si>
    <t>baan</t>
  </si>
  <si>
    <t>De zeshonderd</t>
  </si>
  <si>
    <t>trage weg (zand)</t>
  </si>
  <si>
    <t>Hogepedestraat</t>
  </si>
  <si>
    <t>Hoendergaarsen</t>
  </si>
  <si>
    <t>Dopheistraat</t>
  </si>
  <si>
    <t>Aartrijstraat</t>
  </si>
  <si>
    <t>Oude Godstraat</t>
  </si>
  <si>
    <t>Biesheuvelstraat</t>
  </si>
  <si>
    <t>Reenstraat</t>
  </si>
  <si>
    <t>N118 (lokale I)</t>
  </si>
  <si>
    <t>Oud-Turnhout</t>
  </si>
  <si>
    <t>stedelijk</t>
  </si>
  <si>
    <t>wijken</t>
  </si>
  <si>
    <t>park</t>
  </si>
  <si>
    <t>agrarisch</t>
  </si>
  <si>
    <t>bos - natuur</t>
  </si>
  <si>
    <t>130</t>
  </si>
  <si>
    <t>220</t>
  </si>
  <si>
    <t>110</t>
  </si>
  <si>
    <t>280</t>
  </si>
  <si>
    <t>145</t>
  </si>
  <si>
    <t>105</t>
  </si>
  <si>
    <t>35</t>
  </si>
  <si>
    <t>125</t>
  </si>
  <si>
    <t>710</t>
  </si>
  <si>
    <t>3.125 in vogelvlucht</t>
  </si>
  <si>
    <t>485</t>
  </si>
  <si>
    <t>235</t>
  </si>
  <si>
    <t>550</t>
  </si>
  <si>
    <t>435</t>
  </si>
  <si>
    <t>390</t>
  </si>
  <si>
    <t>90</t>
  </si>
  <si>
    <t>270</t>
  </si>
  <si>
    <t>Heirbaan</t>
  </si>
  <si>
    <t>115</t>
  </si>
  <si>
    <t>100</t>
  </si>
  <si>
    <t>ruimtelijk</t>
  </si>
  <si>
    <t>BIBEKO</t>
  </si>
  <si>
    <t>BUBEKO</t>
  </si>
  <si>
    <t>50</t>
  </si>
  <si>
    <t>70</t>
  </si>
  <si>
    <t>max snelheid tracé</t>
  </si>
  <si>
    <t>n.v.t.</t>
  </si>
  <si>
    <t>30</t>
  </si>
  <si>
    <t>parkeren</t>
  </si>
  <si>
    <t>20</t>
  </si>
  <si>
    <t>veel op rijweg</t>
  </si>
  <si>
    <t>nee</t>
  </si>
  <si>
    <t>rijweg</t>
  </si>
  <si>
    <t>beperkt</t>
  </si>
  <si>
    <t>gelijkgrondse berm, beperkt</t>
  </si>
  <si>
    <t>op rijbaan/in berm, zelden</t>
  </si>
  <si>
    <t>straat verlichting</t>
  </si>
  <si>
    <t>ja</t>
  </si>
  <si>
    <t>A1 landschap en open ruimte</t>
  </si>
  <si>
    <t>67% door landschap en open ruimte</t>
  </si>
  <si>
    <t>attractiepolen</t>
  </si>
  <si>
    <t>tewerkstelling, onderwijs, cultuur, shopping, wonen</t>
  </si>
  <si>
    <t>wonen</t>
  </si>
  <si>
    <t>wonen, onderwijs</t>
  </si>
  <si>
    <t>landschap/groenen vinger, tewerkstelling bedrijventerrein Bentel</t>
  </si>
  <si>
    <t>regionaal sportcentrum de Hoogt,                          link naar woonwijken Oud-Turnhout,                        link naar bezoekerscentrum de Liereman - natuurgebied EU waardevol &amp; beschermd landschap</t>
  </si>
  <si>
    <t>landschap, verkeersluwe groene omgeving</t>
  </si>
  <si>
    <t xml:space="preserve">wonen </t>
  </si>
  <si>
    <t>Bovenlokale functionele fietsroute. Gedeelte tussen Schuurhovenberg en Turnhout ontbreekt.</t>
  </si>
  <si>
    <t>afstand 9 km</t>
  </si>
  <si>
    <t>3 kruispuntenmet grote wegen op 9 km (omweg via Oosthoven niet meegerekend): 1 kruispunt per 3 km</t>
  </si>
  <si>
    <t>B1 autonetwerk</t>
  </si>
  <si>
    <t>gemeente</t>
  </si>
  <si>
    <t>Kamiel van Baelenstr</t>
  </si>
  <si>
    <t>C4 samenstelling verkeer</t>
  </si>
  <si>
    <t>landbouwverkeer, doorgaand fietsverkeer</t>
  </si>
  <si>
    <t>verhouding afstand</t>
  </si>
  <si>
    <t>A1 landschap OR</t>
  </si>
  <si>
    <t>84% = OK</t>
  </si>
  <si>
    <t>beoordeling, vereiste 50%, aanbevolen 80%</t>
  </si>
  <si>
    <t>A2 erfgoed</t>
  </si>
  <si>
    <t>6,5% = OK</t>
  </si>
  <si>
    <t>beoordeling niet gekwantificeert</t>
  </si>
  <si>
    <t>A3 aantrekkelijkheid stresserende activiteiten</t>
  </si>
  <si>
    <t>A3 aantrekkelijkheid afwisselende omgeving</t>
  </si>
  <si>
    <t>aantrekkelijkheid is niet nader omschreven, landschappelijk zwak onderbouwd door studiebureau</t>
  </si>
  <si>
    <t>welke eigenschappen, niet duidelijk / beoordeling op basis van leesbaarheid</t>
  </si>
  <si>
    <t>B3 kruispunten</t>
  </si>
  <si>
    <t>niet gekwantificeerd</t>
  </si>
  <si>
    <t>voldoet aan kwantificatie studiebureau</t>
  </si>
  <si>
    <t>C1 intensiteit fietsverkeer</t>
  </si>
  <si>
    <t>C2 intensiteit auto</t>
  </si>
  <si>
    <t>C3 snelheid</t>
  </si>
  <si>
    <t>busroutes</t>
  </si>
  <si>
    <t>D1 voorrangsituatie</t>
  </si>
  <si>
    <t>voorrang</t>
  </si>
  <si>
    <t>type kruispunt</t>
  </si>
  <si>
    <t>D3 fietsvoorzieningen</t>
  </si>
  <si>
    <t>D4 snelheidsremming</t>
  </si>
  <si>
    <t>max snelheid zijstraten</t>
  </si>
  <si>
    <t>?</t>
  </si>
  <si>
    <t>breedte rijweg of fietspad</t>
  </si>
  <si>
    <t>R</t>
  </si>
  <si>
    <t>klassiek</t>
  </si>
  <si>
    <t>plateau</t>
  </si>
  <si>
    <t>1,5-3</t>
  </si>
  <si>
    <t>2x8</t>
  </si>
  <si>
    <t>2x1,75</t>
  </si>
  <si>
    <t>VA</t>
  </si>
  <si>
    <t xml:space="preserve">pad op weg </t>
  </si>
  <si>
    <t>haaietanden</t>
  </si>
  <si>
    <t>matig</t>
  </si>
  <si>
    <t>goed</t>
  </si>
  <si>
    <t>slecht</t>
  </si>
  <si>
    <t>potentieel</t>
  </si>
  <si>
    <t>zeer goed</t>
  </si>
  <si>
    <t>open ruimte</t>
  </si>
  <si>
    <t>bestemmings verkeer</t>
  </si>
  <si>
    <t>best. verk.</t>
  </si>
  <si>
    <t>bestemmingsverkeer</t>
  </si>
  <si>
    <t>strook langs P</t>
  </si>
  <si>
    <t>synthese bestaande toestand route Arendonk - Turnhout (3)</t>
  </si>
  <si>
    <t>kaart</t>
  </si>
  <si>
    <t>Opmerkingen</t>
  </si>
  <si>
    <t>Beleving (zie kaart)</t>
  </si>
  <si>
    <t>(knip)</t>
  </si>
  <si>
    <t>type verharding</t>
  </si>
  <si>
    <t>asfalt</t>
  </si>
  <si>
    <t>beton</t>
  </si>
  <si>
    <t>BSS</t>
  </si>
  <si>
    <t>dolomiet</t>
  </si>
  <si>
    <t>theoretische reistijd 15 km/u, bij vb met VRI deze incalculeren</t>
  </si>
  <si>
    <t>reistijd 36 minuten</t>
  </si>
  <si>
    <t>vrachtroute</t>
  </si>
  <si>
    <t>A. Omgeving</t>
  </si>
  <si>
    <t xml:space="preserve">B. Structuur </t>
  </si>
  <si>
    <t>niet</t>
  </si>
  <si>
    <t>wel</t>
  </si>
  <si>
    <t>C. Gebruik</t>
  </si>
  <si>
    <t>D. Inrichting</t>
  </si>
  <si>
    <t>kruispunt met R13</t>
  </si>
  <si>
    <t>Groenstructuur en kwalitatieve publieke ruimte</t>
  </si>
  <si>
    <t>Fietspaden langs de N118</t>
  </si>
  <si>
    <t>Beveiligde fietsoversteek</t>
  </si>
  <si>
    <t>Aanleg Trage Wegen</t>
  </si>
  <si>
    <t>Ongelijkvloerse kruising</t>
  </si>
  <si>
    <t>Verbindingen realiseren</t>
  </si>
  <si>
    <t>Parkeren</t>
  </si>
  <si>
    <t>Zwaar vk</t>
  </si>
  <si>
    <t>Verbreden</t>
  </si>
  <si>
    <t>Groen</t>
  </si>
  <si>
    <t>Kruising</t>
  </si>
  <si>
    <t>kruising</t>
  </si>
  <si>
    <t>Fietspaden</t>
  </si>
  <si>
    <t>N119</t>
  </si>
  <si>
    <t>Aansluiten</t>
  </si>
  <si>
    <t>Bewegwijzering</t>
  </si>
  <si>
    <t>E</t>
  </si>
  <si>
    <t>D</t>
  </si>
  <si>
    <t>Speciale aandacht vrachtverkeer / parkeren</t>
  </si>
  <si>
    <t>C</t>
  </si>
  <si>
    <t>B</t>
  </si>
  <si>
    <t>A</t>
  </si>
  <si>
    <t>A - Omgeving</t>
  </si>
  <si>
    <t>B - Structuur</t>
  </si>
  <si>
    <t>C - Gebruik</t>
  </si>
  <si>
    <t>D - Inrichting</t>
  </si>
  <si>
    <t>E - Flankerend</t>
  </si>
  <si>
    <t>°</t>
  </si>
  <si>
    <t>B2 fietsnetwerk</t>
  </si>
  <si>
    <t>B3 Kruispunten</t>
  </si>
  <si>
    <t>B1 Autoroute</t>
  </si>
  <si>
    <t>B2 Leesbaarheid GR</t>
  </si>
  <si>
    <t>Alternatieve routes voor de auto aanwezig. Geen doorgaand verkeer mogelijk op de Groene route. 0% over lokale wegen 1 en 2</t>
  </si>
  <si>
    <t>Lokale 3 of niet voor autoverkeer</t>
  </si>
  <si>
    <t>geen oversteek</t>
  </si>
  <si>
    <t>Potentieel als fietsroute</t>
  </si>
  <si>
    <t>Weinig verkeer: op basis van expertkennis</t>
  </si>
  <si>
    <t>C1 verkeerstellingen fiets</t>
  </si>
  <si>
    <t>C2 verkeerstellingen pae</t>
  </si>
  <si>
    <t>C3 BIBEKO/BUBEKO</t>
  </si>
  <si>
    <t>Geen Busroute</t>
  </si>
  <si>
    <t>Geen tellingen aanwezig - oordeel op basis van expertkennis</t>
  </si>
  <si>
    <t>82% Buiten de bebouwde kom</t>
  </si>
  <si>
    <t>33% heeft correcte snelheidsregeme: 50 of 30 km/u buiten de BuBeKo</t>
  </si>
  <si>
    <t>R =  Voorrang van Rechts, V = Voorrangsweg</t>
  </si>
  <si>
    <t>Fietspotentieel: directe route tussen twee kernen langs een aantrekkelijke route</t>
  </si>
  <si>
    <t>Weinig autoverkeer, geen directe route</t>
  </si>
  <si>
    <t>Snelheid op route vaak te hoog, op de zijstraten ook te hoog</t>
  </si>
  <si>
    <t>breedte inclusief verstevigde bermen, verharding okay</t>
  </si>
  <si>
    <t>smal profiel, gedeeltelijk met belijning</t>
  </si>
  <si>
    <t>iets bredere profielen</t>
  </si>
  <si>
    <t>D2 wegbreedte + verharding</t>
  </si>
  <si>
    <t>geen fietsvoorzieningen aanwezig: is een goed uitgangspunt voor een Groene Route. Randvoorwaarde: snelheid!!</t>
  </si>
  <si>
    <t>Voorrrang van Rechts</t>
  </si>
  <si>
    <t>Voorrang van Rechts</t>
  </si>
  <si>
    <t>Snelheid verlagen naar zone 30 (bibeko - F99) of 50 (bubeko)</t>
  </si>
  <si>
    <t>50 (of 30)</t>
  </si>
  <si>
    <t>Communicatie</t>
  </si>
  <si>
    <t xml:space="preserve">synthese bestaande toestand route </t>
  </si>
  <si>
    <t>afstand X km</t>
  </si>
  <si>
    <t>reistijd X minuten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</si>
</sst>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13]dddd\ d\ mmmm\ yyyy"/>
    <numFmt numFmtId="165" formatCode="0.0"/>
    <numFmt numFmtId="166" formatCode="0.0%"/>
    <numFmt numFmtId="167" formatCode="0.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0"/>
    </font>
    <font>
      <sz val="11"/>
      <color indexed="56"/>
      <name val="Calibri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 textRotation="180"/>
    </xf>
    <xf numFmtId="49" fontId="0" fillId="0" borderId="0" xfId="0" applyNumberFormat="1" applyAlignment="1">
      <alignment horizontal="left" textRotation="180"/>
    </xf>
    <xf numFmtId="49" fontId="0" fillId="0" borderId="0" xfId="0" applyNumberFormat="1" applyAlignment="1">
      <alignment horizontal="left" vertical="top" textRotation="180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left" textRotation="180"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 horizontal="center" textRotation="180"/>
    </xf>
    <xf numFmtId="49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 vertical="top" textRotation="180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vertical="center"/>
    </xf>
    <xf numFmtId="49" fontId="45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right"/>
    </xf>
    <xf numFmtId="0" fontId="0" fillId="34" borderId="13" xfId="0" applyFill="1" applyBorder="1" applyAlignment="1">
      <alignment/>
    </xf>
    <xf numFmtId="0" fontId="44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6" xfId="0" applyNumberFormat="1" applyFill="1" applyBorder="1" applyAlignment="1">
      <alignment vertic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7" xfId="0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19" xfId="0" applyBorder="1" applyAlignment="1">
      <alignment/>
    </xf>
    <xf numFmtId="49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top" textRotation="180"/>
    </xf>
    <xf numFmtId="0" fontId="0" fillId="0" borderId="17" xfId="0" applyBorder="1" applyAlignment="1">
      <alignment horizontal="right" vertical="top" textRotation="180"/>
    </xf>
    <xf numFmtId="0" fontId="0" fillId="0" borderId="18" xfId="0" applyBorder="1" applyAlignment="1">
      <alignment vertical="top" textRotation="18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textRotation="180"/>
    </xf>
    <xf numFmtId="0" fontId="0" fillId="0" borderId="0" xfId="0" applyBorder="1" applyAlignment="1">
      <alignment horizontal="right" vertical="top" textRotation="180"/>
    </xf>
    <xf numFmtId="0" fontId="0" fillId="34" borderId="20" xfId="0" applyFill="1" applyBorder="1" applyAlignment="1">
      <alignment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37" borderId="23" xfId="0" applyNumberFormat="1" applyFill="1" applyBorder="1" applyAlignment="1">
      <alignment horizontal="center"/>
    </xf>
    <xf numFmtId="0" fontId="0" fillId="36" borderId="21" xfId="0" applyFill="1" applyBorder="1" applyAlignment="1">
      <alignment/>
    </xf>
    <xf numFmtId="49" fontId="0" fillId="0" borderId="24" xfId="0" applyNumberFormat="1" applyBorder="1" applyAlignment="1">
      <alignment/>
    </xf>
    <xf numFmtId="0" fontId="0" fillId="37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vertical="top" textRotation="180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vertical="top" textRotation="180"/>
    </xf>
    <xf numFmtId="0" fontId="0" fillId="34" borderId="26" xfId="0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23" xfId="0" applyNumberFormat="1" applyBorder="1" applyAlignment="1">
      <alignment vertical="top" textRotation="180"/>
    </xf>
    <xf numFmtId="0" fontId="0" fillId="37" borderId="27" xfId="0" applyFill="1" applyBorder="1" applyAlignment="1">
      <alignment/>
    </xf>
    <xf numFmtId="0" fontId="0" fillId="37" borderId="17" xfId="0" applyFill="1" applyBorder="1" applyAlignment="1">
      <alignment/>
    </xf>
    <xf numFmtId="49" fontId="0" fillId="36" borderId="28" xfId="0" applyNumberFormat="1" applyFill="1" applyBorder="1" applyAlignment="1">
      <alignment/>
    </xf>
    <xf numFmtId="49" fontId="0" fillId="36" borderId="13" xfId="0" applyNumberFormat="1" applyFill="1" applyBorder="1" applyAlignment="1">
      <alignment/>
    </xf>
    <xf numFmtId="0" fontId="0" fillId="37" borderId="25" xfId="0" applyFill="1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 textRotation="180"/>
    </xf>
    <xf numFmtId="0" fontId="41" fillId="0" borderId="0" xfId="0" applyFont="1" applyBorder="1" applyAlignment="1">
      <alignment/>
    </xf>
    <xf numFmtId="49" fontId="0" fillId="0" borderId="19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41" fillId="0" borderId="13" xfId="0" applyFont="1" applyBorder="1" applyAlignment="1">
      <alignment/>
    </xf>
    <xf numFmtId="0" fontId="41" fillId="0" borderId="0" xfId="0" applyFont="1" applyAlignment="1">
      <alignment/>
    </xf>
    <xf numFmtId="49" fontId="0" fillId="0" borderId="23" xfId="0" applyNumberFormat="1" applyBorder="1" applyAlignment="1">
      <alignment horizontal="center" textRotation="180"/>
    </xf>
    <xf numFmtId="49" fontId="0" fillId="0" borderId="0" xfId="0" applyNumberFormat="1" applyAlignment="1">
      <alignment horizontal="left" vertical="top" textRotation="180" wrapText="1"/>
    </xf>
    <xf numFmtId="49" fontId="0" fillId="0" borderId="22" xfId="0" applyNumberFormat="1" applyBorder="1" applyAlignment="1">
      <alignment horizontal="left" vertical="center" textRotation="180" wrapText="1"/>
    </xf>
    <xf numFmtId="49" fontId="0" fillId="0" borderId="11" xfId="0" applyNumberFormat="1" applyBorder="1" applyAlignment="1">
      <alignment horizontal="center" vertical="top" textRotation="180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37" borderId="30" xfId="0" applyFont="1" applyFill="1" applyBorder="1" applyAlignment="1">
      <alignment/>
    </xf>
    <xf numFmtId="0" fontId="47" fillId="37" borderId="0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7" fillId="0" borderId="34" xfId="0" applyFont="1" applyBorder="1" applyAlignment="1">
      <alignment wrapText="1"/>
    </xf>
    <xf numFmtId="0" fontId="47" fillId="0" borderId="35" xfId="0" applyFont="1" applyBorder="1" applyAlignment="1">
      <alignment wrapText="1"/>
    </xf>
    <xf numFmtId="0" fontId="47" fillId="0" borderId="34" xfId="0" applyFont="1" applyFill="1" applyBorder="1" applyAlignment="1">
      <alignment horizontal="center" wrapText="1"/>
    </xf>
    <xf numFmtId="0" fontId="47" fillId="37" borderId="36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37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7" fillId="35" borderId="39" xfId="0" applyFont="1" applyFill="1" applyBorder="1" applyAlignment="1">
      <alignment horizontal="center" wrapText="1"/>
    </xf>
    <xf numFmtId="0" fontId="47" fillId="35" borderId="40" xfId="0" applyFont="1" applyFill="1" applyBorder="1" applyAlignment="1">
      <alignment horizontal="center" wrapText="1"/>
    </xf>
    <xf numFmtId="0" fontId="47" fillId="35" borderId="40" xfId="0" applyFont="1" applyFill="1" applyBorder="1" applyAlignment="1">
      <alignment wrapText="1"/>
    </xf>
    <xf numFmtId="0" fontId="47" fillId="37" borderId="41" xfId="0" applyFont="1" applyFill="1" applyBorder="1" applyAlignment="1">
      <alignment wrapText="1"/>
    </xf>
    <xf numFmtId="0" fontId="47" fillId="0" borderId="13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7" fillId="0" borderId="45" xfId="0" applyFont="1" applyBorder="1" applyAlignment="1">
      <alignment horizontal="center" wrapText="1"/>
    </xf>
    <xf numFmtId="0" fontId="47" fillId="0" borderId="45" xfId="0" applyFont="1" applyBorder="1" applyAlignment="1">
      <alignment horizontal="center" vertical="center"/>
    </xf>
    <xf numFmtId="49" fontId="0" fillId="0" borderId="12" xfId="0" applyNumberFormat="1" applyBorder="1" applyAlignment="1">
      <alignment wrapText="1"/>
    </xf>
    <xf numFmtId="49" fontId="0" fillId="0" borderId="28" xfId="0" applyNumberFormat="1" applyBorder="1" applyAlignment="1">
      <alignment/>
    </xf>
    <xf numFmtId="0" fontId="41" fillId="0" borderId="0" xfId="0" applyFont="1" applyAlignment="1">
      <alignment vertical="center" textRotation="90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46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35" borderId="10" xfId="0" applyFill="1" applyBorder="1" applyAlignment="1">
      <alignment/>
    </xf>
    <xf numFmtId="0" fontId="0" fillId="13" borderId="0" xfId="0" applyFill="1" applyBorder="1" applyAlignment="1">
      <alignment/>
    </xf>
    <xf numFmtId="9" fontId="0" fillId="13" borderId="14" xfId="0" applyNumberForma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7" xfId="0" applyFill="1" applyBorder="1" applyAlignment="1">
      <alignment/>
    </xf>
    <xf numFmtId="9" fontId="0" fillId="13" borderId="48" xfId="0" applyNumberForma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3" xfId="0" applyFill="1" applyBorder="1" applyAlignment="1">
      <alignment/>
    </xf>
    <xf numFmtId="10" fontId="0" fillId="13" borderId="13" xfId="0" applyNumberFormat="1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0" xfId="0" applyFill="1" applyAlignment="1">
      <alignment/>
    </xf>
    <xf numFmtId="0" fontId="0" fillId="38" borderId="13" xfId="0" applyFill="1" applyBorder="1" applyAlignment="1">
      <alignment/>
    </xf>
    <xf numFmtId="0" fontId="0" fillId="13" borderId="22" xfId="0" applyFill="1" applyBorder="1" applyAlignment="1">
      <alignment/>
    </xf>
    <xf numFmtId="0" fontId="0" fillId="38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17" xfId="0" applyFill="1" applyBorder="1" applyAlignment="1">
      <alignment/>
    </xf>
    <xf numFmtId="0" fontId="0" fillId="35" borderId="43" xfId="0" applyFill="1" applyBorder="1" applyAlignment="1">
      <alignment/>
    </xf>
    <xf numFmtId="0" fontId="0" fillId="37" borderId="43" xfId="0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0" fillId="0" borderId="10" xfId="0" applyNumberFormat="1" applyBorder="1" applyAlignment="1">
      <alignment wrapText="1"/>
    </xf>
    <xf numFmtId="0" fontId="0" fillId="13" borderId="26" xfId="0" applyFill="1" applyBorder="1" applyAlignment="1">
      <alignment/>
    </xf>
    <xf numFmtId="0" fontId="47" fillId="0" borderId="17" xfId="0" applyFont="1" applyBorder="1" applyAlignment="1">
      <alignment/>
    </xf>
    <xf numFmtId="166" fontId="47" fillId="0" borderId="23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7" borderId="40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0" fillId="35" borderId="43" xfId="0" applyFill="1" applyBorder="1" applyAlignment="1">
      <alignment/>
    </xf>
    <xf numFmtId="0" fontId="47" fillId="0" borderId="50" xfId="0" applyFont="1" applyBorder="1" applyAlignment="1">
      <alignment/>
    </xf>
    <xf numFmtId="0" fontId="47" fillId="0" borderId="45" xfId="0" applyFont="1" applyBorder="1" applyAlignment="1">
      <alignment horizontal="center"/>
    </xf>
    <xf numFmtId="0" fontId="46" fillId="35" borderId="14" xfId="0" applyFont="1" applyFill="1" applyBorder="1" applyAlignment="1">
      <alignment/>
    </xf>
    <xf numFmtId="0" fontId="47" fillId="0" borderId="14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top" textRotation="180" wrapText="1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 vertical="top" textRotation="180" wrapText="1"/>
    </xf>
    <xf numFmtId="1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6" fillId="0" borderId="14" xfId="0" applyFont="1" applyBorder="1" applyAlignment="1">
      <alignment horizontal="center"/>
    </xf>
    <xf numFmtId="49" fontId="0" fillId="0" borderId="0" xfId="0" applyNumberFormat="1" applyBorder="1" applyAlignment="1">
      <alignment horizontal="left" vertical="top" textRotation="180"/>
    </xf>
    <xf numFmtId="49" fontId="0" fillId="0" borderId="0" xfId="0" applyNumberFormat="1" applyBorder="1" applyAlignment="1">
      <alignment horizontal="center" textRotation="180"/>
    </xf>
    <xf numFmtId="0" fontId="0" fillId="0" borderId="0" xfId="0" applyBorder="1" applyAlignment="1">
      <alignment textRotation="180"/>
    </xf>
    <xf numFmtId="49" fontId="0" fillId="0" borderId="0" xfId="0" applyNumberFormat="1" applyBorder="1" applyAlignment="1">
      <alignment horizontal="left" vertical="top" textRotation="180" wrapText="1"/>
    </xf>
    <xf numFmtId="49" fontId="0" fillId="0" borderId="0" xfId="0" applyNumberFormat="1" applyBorder="1" applyAlignment="1">
      <alignment horizontal="left" vertical="center" textRotation="180" wrapText="1"/>
    </xf>
    <xf numFmtId="49" fontId="0" fillId="39" borderId="0" xfId="0" applyNumberFormat="1" applyFill="1" applyAlignment="1">
      <alignment/>
    </xf>
    <xf numFmtId="166" fontId="47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vertical="top" textRotation="180"/>
    </xf>
    <xf numFmtId="49" fontId="0" fillId="0" borderId="13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166" fontId="0" fillId="0" borderId="14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17" xfId="0" applyFill="1" applyBorder="1" applyAlignment="1">
      <alignment/>
    </xf>
    <xf numFmtId="9" fontId="0" fillId="0" borderId="13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0" fillId="0" borderId="13" xfId="0" applyBorder="1" applyAlignment="1">
      <alignment vertical="top" textRotation="180"/>
    </xf>
    <xf numFmtId="0" fontId="0" fillId="0" borderId="13" xfId="0" applyBorder="1" applyAlignment="1">
      <alignment horizontal="right" vertical="top" textRotation="180"/>
    </xf>
    <xf numFmtId="0" fontId="0" fillId="0" borderId="13" xfId="0" applyFill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6" fillId="0" borderId="38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0" borderId="37" xfId="0" applyFont="1" applyFill="1" applyBorder="1" applyAlignment="1">
      <alignment/>
    </xf>
    <xf numFmtId="0" fontId="47" fillId="0" borderId="14" xfId="0" applyFont="1" applyFill="1" applyBorder="1" applyAlignment="1">
      <alignment wrapText="1"/>
    </xf>
    <xf numFmtId="0" fontId="47" fillId="0" borderId="37" xfId="0" applyFont="1" applyFill="1" applyBorder="1" applyAlignment="1">
      <alignment wrapText="1"/>
    </xf>
    <xf numFmtId="0" fontId="46" fillId="0" borderId="14" xfId="0" applyFont="1" applyFill="1" applyBorder="1" applyAlignment="1">
      <alignment/>
    </xf>
    <xf numFmtId="0" fontId="47" fillId="0" borderId="39" xfId="0" applyFont="1" applyFill="1" applyBorder="1" applyAlignment="1">
      <alignment horizontal="center" wrapText="1"/>
    </xf>
    <xf numFmtId="0" fontId="47" fillId="0" borderId="40" xfId="0" applyFont="1" applyFill="1" applyBorder="1" applyAlignment="1">
      <alignment horizontal="center" wrapText="1"/>
    </xf>
    <xf numFmtId="0" fontId="47" fillId="0" borderId="40" xfId="0" applyFont="1" applyFill="1" applyBorder="1" applyAlignment="1">
      <alignment wrapText="1"/>
    </xf>
    <xf numFmtId="0" fontId="47" fillId="0" borderId="41" xfId="0" applyFont="1" applyFill="1" applyBorder="1" applyAlignment="1">
      <alignment wrapText="1"/>
    </xf>
    <xf numFmtId="0" fontId="47" fillId="0" borderId="3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29" xfId="0" applyFont="1" applyFill="1" applyBorder="1" applyAlignment="1">
      <alignment wrapText="1"/>
    </xf>
    <xf numFmtId="0" fontId="47" fillId="0" borderId="35" xfId="0" applyFont="1" applyFill="1" applyBorder="1" applyAlignment="1">
      <alignment wrapText="1"/>
    </xf>
    <xf numFmtId="0" fontId="47" fillId="0" borderId="34" xfId="0" applyFont="1" applyFill="1" applyBorder="1" applyAlignment="1">
      <alignment wrapText="1"/>
    </xf>
    <xf numFmtId="0" fontId="47" fillId="0" borderId="36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top" textRotation="180" wrapText="1"/>
    </xf>
    <xf numFmtId="0" fontId="41" fillId="0" borderId="0" xfId="0" applyFont="1" applyBorder="1" applyAlignment="1">
      <alignment/>
    </xf>
    <xf numFmtId="49" fontId="27" fillId="33" borderId="0" xfId="0" applyNumberFormat="1" applyFont="1" applyFill="1" applyAlignment="1">
      <alignment/>
    </xf>
    <xf numFmtId="49" fontId="27" fillId="33" borderId="12" xfId="0" applyNumberFormat="1" applyFont="1" applyFill="1" applyBorder="1" applyAlignment="1">
      <alignment/>
    </xf>
    <xf numFmtId="49" fontId="27" fillId="33" borderId="10" xfId="0" applyNumberFormat="1" applyFont="1" applyFill="1" applyBorder="1" applyAlignment="1">
      <alignment/>
    </xf>
    <xf numFmtId="49" fontId="27" fillId="33" borderId="0" xfId="0" applyNumberFormat="1" applyFont="1" applyFill="1" applyBorder="1" applyAlignment="1">
      <alignment/>
    </xf>
    <xf numFmtId="49" fontId="27" fillId="33" borderId="22" xfId="0" applyNumberFormat="1" applyFont="1" applyFill="1" applyBorder="1" applyAlignment="1">
      <alignment/>
    </xf>
    <xf numFmtId="49" fontId="27" fillId="33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 textRotation="180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6" fontId="0" fillId="0" borderId="17" xfId="0" applyNumberFormat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vertical="top" textRotation="180" wrapText="1"/>
    </xf>
    <xf numFmtId="0" fontId="0" fillId="0" borderId="18" xfId="0" applyFill="1" applyBorder="1" applyAlignment="1">
      <alignment/>
    </xf>
    <xf numFmtId="10" fontId="0" fillId="0" borderId="17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51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48" fillId="0" borderId="13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2" xfId="0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38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0" fillId="0" borderId="34" xfId="0" applyFill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41" fillId="0" borderId="0" xfId="0" applyFont="1" applyAlignment="1">
      <alignment horizontal="center" textRotation="90"/>
    </xf>
    <xf numFmtId="49" fontId="0" fillId="0" borderId="15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vertical="top"/>
    </xf>
    <xf numFmtId="0" fontId="47" fillId="0" borderId="54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center" wrapText="1"/>
    </xf>
    <xf numFmtId="0" fontId="47" fillId="37" borderId="34" xfId="0" applyFont="1" applyFill="1" applyBorder="1" applyAlignment="1">
      <alignment horizontal="center" wrapText="1"/>
    </xf>
    <xf numFmtId="0" fontId="0" fillId="37" borderId="34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37" borderId="38" xfId="0" applyFont="1" applyFill="1" applyBorder="1" applyAlignment="1">
      <alignment horizontal="left"/>
    </xf>
    <xf numFmtId="0" fontId="47" fillId="37" borderId="14" xfId="0" applyFont="1" applyFill="1" applyBorder="1" applyAlignment="1">
      <alignment horizontal="left"/>
    </xf>
    <xf numFmtId="0" fontId="47" fillId="35" borderId="14" xfId="0" applyFont="1" applyFill="1" applyBorder="1" applyAlignment="1">
      <alignment horizontal="center" wrapText="1"/>
    </xf>
    <xf numFmtId="0" fontId="47" fillId="37" borderId="14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34" borderId="13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0" fontId="0" fillId="34" borderId="13" xfId="0" applyNumberForma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37" borderId="17" xfId="0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0" fontId="0" fillId="34" borderId="14" xfId="0" applyNumberForma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66" fontId="0" fillId="34" borderId="14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7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49" fontId="0" fillId="36" borderId="51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49" fontId="0" fillId="36" borderId="19" xfId="0" applyNumberForma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20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166" fontId="0" fillId="13" borderId="14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6" fontId="0" fillId="34" borderId="5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 vertical="top" textRotation="180" wrapText="1"/>
    </xf>
    <xf numFmtId="49" fontId="0" fillId="0" borderId="12" xfId="0" applyNumberFormat="1" applyBorder="1" applyAlignment="1">
      <alignment horizontal="center" vertical="top" textRotation="180" wrapText="1"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18" xfId="0" applyFill="1" applyBorder="1" applyAlignment="1">
      <alignment horizontal="center"/>
    </xf>
    <xf numFmtId="49" fontId="0" fillId="0" borderId="0" xfId="0" applyNumberFormat="1" applyBorder="1" applyAlignment="1">
      <alignment horizontal="center" vertical="top" textRotation="180"/>
    </xf>
    <xf numFmtId="166" fontId="0" fillId="0" borderId="10" xfId="0" applyNumberFormat="1" applyBorder="1" applyAlignment="1">
      <alignment horizontal="center"/>
    </xf>
    <xf numFmtId="49" fontId="0" fillId="37" borderId="11" xfId="0" applyNumberFormat="1" applyFill="1" applyBorder="1" applyAlignment="1">
      <alignment horizontal="center" wrapText="1"/>
    </xf>
    <xf numFmtId="49" fontId="0" fillId="37" borderId="0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49" fontId="0" fillId="41" borderId="13" xfId="0" applyNumberFormat="1" applyFill="1" applyBorder="1" applyAlignment="1">
      <alignment horizontal="center"/>
    </xf>
    <xf numFmtId="49" fontId="0" fillId="41" borderId="15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49" fontId="2" fillId="41" borderId="13" xfId="0" applyNumberFormat="1" applyFont="1" applyFill="1" applyBorder="1" applyAlignment="1">
      <alignment horizontal="center"/>
    </xf>
    <xf numFmtId="49" fontId="0" fillId="42" borderId="13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Alignment="1">
      <alignment horizontal="center" vertical="top" textRotation="180" wrapText="1"/>
    </xf>
    <xf numFmtId="49" fontId="27" fillId="33" borderId="0" xfId="0" applyNumberFormat="1" applyFont="1" applyFill="1" applyAlignment="1">
      <alignment horizontal="center"/>
    </xf>
    <xf numFmtId="49" fontId="27" fillId="33" borderId="22" xfId="0" applyNumberFormat="1" applyFont="1" applyFill="1" applyBorder="1" applyAlignment="1">
      <alignment horizontal="center"/>
    </xf>
    <xf numFmtId="49" fontId="27" fillId="33" borderId="12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49" fontId="27" fillId="33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171450</xdr:colOff>
      <xdr:row>1</xdr:row>
      <xdr:rowOff>114300</xdr:rowOff>
    </xdr:from>
    <xdr:ext cx="438150" cy="266700"/>
    <xdr:sp>
      <xdr:nvSpPr>
        <xdr:cNvPr id="1" name="Tekstvak 25"/>
        <xdr:cNvSpPr txBox="1">
          <a:spLocks noChangeArrowheads="1"/>
        </xdr:cNvSpPr>
      </xdr:nvSpPr>
      <xdr:spPr>
        <a:xfrm>
          <a:off x="8553450" y="2762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knip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8</xdr:row>
      <xdr:rowOff>942975</xdr:rowOff>
    </xdr:from>
    <xdr:to>
      <xdr:col>4</xdr:col>
      <xdr:colOff>133350</xdr:colOff>
      <xdr:row>8</xdr:row>
      <xdr:rowOff>1114425</xdr:rowOff>
    </xdr:to>
    <xdr:sp>
      <xdr:nvSpPr>
        <xdr:cNvPr id="1" name="Rechte verbindingslijn met pijl 1"/>
        <xdr:cNvSpPr>
          <a:spLocks/>
        </xdr:cNvSpPr>
      </xdr:nvSpPr>
      <xdr:spPr>
        <a:xfrm flipV="1">
          <a:off x="2219325" y="3105150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952500</xdr:rowOff>
    </xdr:from>
    <xdr:to>
      <xdr:col>6</xdr:col>
      <xdr:colOff>104775</xdr:colOff>
      <xdr:row>8</xdr:row>
      <xdr:rowOff>1152525</xdr:rowOff>
    </xdr:to>
    <xdr:sp>
      <xdr:nvSpPr>
        <xdr:cNvPr id="2" name="Rechte verbindingslijn met pijl 2"/>
        <xdr:cNvSpPr>
          <a:spLocks/>
        </xdr:cNvSpPr>
      </xdr:nvSpPr>
      <xdr:spPr>
        <a:xfrm>
          <a:off x="2686050" y="31146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161925</xdr:colOff>
      <xdr:row>26</xdr:row>
      <xdr:rowOff>76200</xdr:rowOff>
    </xdr:to>
    <xdr:sp>
      <xdr:nvSpPr>
        <xdr:cNvPr id="3" name="Rechte verbindingslijn met pijl 3"/>
        <xdr:cNvSpPr>
          <a:spLocks/>
        </xdr:cNvSpPr>
      </xdr:nvSpPr>
      <xdr:spPr>
        <a:xfrm>
          <a:off x="1647825" y="801052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85725</xdr:rowOff>
    </xdr:from>
    <xdr:to>
      <xdr:col>5</xdr:col>
      <xdr:colOff>161925</xdr:colOff>
      <xdr:row>26</xdr:row>
      <xdr:rowOff>85725</xdr:rowOff>
    </xdr:to>
    <xdr:sp>
      <xdr:nvSpPr>
        <xdr:cNvPr id="4" name="Rechte verbindingslijn met pijl 4"/>
        <xdr:cNvSpPr>
          <a:spLocks/>
        </xdr:cNvSpPr>
      </xdr:nvSpPr>
      <xdr:spPr>
        <a:xfrm>
          <a:off x="2143125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85725</xdr:rowOff>
    </xdr:from>
    <xdr:to>
      <xdr:col>7</xdr:col>
      <xdr:colOff>161925</xdr:colOff>
      <xdr:row>26</xdr:row>
      <xdr:rowOff>85725</xdr:rowOff>
    </xdr:to>
    <xdr:sp>
      <xdr:nvSpPr>
        <xdr:cNvPr id="5" name="Rechte verbindingslijn met pijl 5"/>
        <xdr:cNvSpPr>
          <a:spLocks/>
        </xdr:cNvSpPr>
      </xdr:nvSpPr>
      <xdr:spPr>
        <a:xfrm>
          <a:off x="2638425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85725</xdr:rowOff>
    </xdr:from>
    <xdr:to>
      <xdr:col>9</xdr:col>
      <xdr:colOff>161925</xdr:colOff>
      <xdr:row>26</xdr:row>
      <xdr:rowOff>85725</xdr:rowOff>
    </xdr:to>
    <xdr:sp>
      <xdr:nvSpPr>
        <xdr:cNvPr id="6" name="Rechte verbindingslijn met pijl 6"/>
        <xdr:cNvSpPr>
          <a:spLocks/>
        </xdr:cNvSpPr>
      </xdr:nvSpPr>
      <xdr:spPr>
        <a:xfrm>
          <a:off x="3133725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95250</xdr:rowOff>
    </xdr:from>
    <xdr:to>
      <xdr:col>11</xdr:col>
      <xdr:colOff>161925</xdr:colOff>
      <xdr:row>26</xdr:row>
      <xdr:rowOff>95250</xdr:rowOff>
    </xdr:to>
    <xdr:sp>
      <xdr:nvSpPr>
        <xdr:cNvPr id="7" name="Rechte verbindingslijn met pijl 7"/>
        <xdr:cNvSpPr>
          <a:spLocks/>
        </xdr:cNvSpPr>
      </xdr:nvSpPr>
      <xdr:spPr>
        <a:xfrm>
          <a:off x="3629025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26</xdr:row>
      <xdr:rowOff>57150</xdr:rowOff>
    </xdr:from>
    <xdr:to>
      <xdr:col>13</xdr:col>
      <xdr:colOff>200025</xdr:colOff>
      <xdr:row>27</xdr:row>
      <xdr:rowOff>66675</xdr:rowOff>
    </xdr:to>
    <xdr:sp>
      <xdr:nvSpPr>
        <xdr:cNvPr id="8" name="Gebogen verbindingslijn 8"/>
        <xdr:cNvSpPr>
          <a:spLocks/>
        </xdr:cNvSpPr>
      </xdr:nvSpPr>
      <xdr:spPr>
        <a:xfrm rot="10800000" flipV="1">
          <a:off x="4210050" y="7991475"/>
          <a:ext cx="304800" cy="171450"/>
        </a:xfrm>
        <a:prstGeom prst="bentConnector3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26</xdr:row>
      <xdr:rowOff>76200</xdr:rowOff>
    </xdr:from>
    <xdr:to>
      <xdr:col>15</xdr:col>
      <xdr:colOff>190500</xdr:colOff>
      <xdr:row>26</xdr:row>
      <xdr:rowOff>76200</xdr:rowOff>
    </xdr:to>
    <xdr:sp>
      <xdr:nvSpPr>
        <xdr:cNvPr id="9" name="Rechte verbindingslijn met pijl 9"/>
        <xdr:cNvSpPr>
          <a:spLocks/>
        </xdr:cNvSpPr>
      </xdr:nvSpPr>
      <xdr:spPr>
        <a:xfrm>
          <a:off x="4648200" y="801052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26</xdr:row>
      <xdr:rowOff>85725</xdr:rowOff>
    </xdr:from>
    <xdr:to>
      <xdr:col>20</xdr:col>
      <xdr:colOff>190500</xdr:colOff>
      <xdr:row>26</xdr:row>
      <xdr:rowOff>85725</xdr:rowOff>
    </xdr:to>
    <xdr:sp>
      <xdr:nvSpPr>
        <xdr:cNvPr id="10" name="Rechte verbindingslijn met pijl 10"/>
        <xdr:cNvSpPr>
          <a:spLocks/>
        </xdr:cNvSpPr>
      </xdr:nvSpPr>
      <xdr:spPr>
        <a:xfrm>
          <a:off x="5991225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26</xdr:row>
      <xdr:rowOff>85725</xdr:rowOff>
    </xdr:from>
    <xdr:to>
      <xdr:col>26</xdr:col>
      <xdr:colOff>180975</xdr:colOff>
      <xdr:row>26</xdr:row>
      <xdr:rowOff>85725</xdr:rowOff>
    </xdr:to>
    <xdr:sp>
      <xdr:nvSpPr>
        <xdr:cNvPr id="11" name="Rechte verbindingslijn met pijl 11"/>
        <xdr:cNvSpPr>
          <a:spLocks/>
        </xdr:cNvSpPr>
      </xdr:nvSpPr>
      <xdr:spPr>
        <a:xfrm>
          <a:off x="7467600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26</xdr:row>
      <xdr:rowOff>95250</xdr:rowOff>
    </xdr:from>
    <xdr:to>
      <xdr:col>28</xdr:col>
      <xdr:colOff>171450</xdr:colOff>
      <xdr:row>26</xdr:row>
      <xdr:rowOff>95250</xdr:rowOff>
    </xdr:to>
    <xdr:sp>
      <xdr:nvSpPr>
        <xdr:cNvPr id="12" name="Rechte verbindingslijn met pijl 12"/>
        <xdr:cNvSpPr>
          <a:spLocks/>
        </xdr:cNvSpPr>
      </xdr:nvSpPr>
      <xdr:spPr>
        <a:xfrm>
          <a:off x="7953375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26</xdr:row>
      <xdr:rowOff>95250</xdr:rowOff>
    </xdr:from>
    <xdr:to>
      <xdr:col>30</xdr:col>
      <xdr:colOff>180975</xdr:colOff>
      <xdr:row>26</xdr:row>
      <xdr:rowOff>95250</xdr:rowOff>
    </xdr:to>
    <xdr:sp>
      <xdr:nvSpPr>
        <xdr:cNvPr id="13" name="Rechte verbindingslijn met pijl 13"/>
        <xdr:cNvSpPr>
          <a:spLocks/>
        </xdr:cNvSpPr>
      </xdr:nvSpPr>
      <xdr:spPr>
        <a:xfrm>
          <a:off x="8458200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26</xdr:row>
      <xdr:rowOff>95250</xdr:rowOff>
    </xdr:from>
    <xdr:to>
      <xdr:col>32</xdr:col>
      <xdr:colOff>180975</xdr:colOff>
      <xdr:row>26</xdr:row>
      <xdr:rowOff>95250</xdr:rowOff>
    </xdr:to>
    <xdr:sp>
      <xdr:nvSpPr>
        <xdr:cNvPr id="14" name="Rechte verbindingslijn met pijl 14"/>
        <xdr:cNvSpPr>
          <a:spLocks/>
        </xdr:cNvSpPr>
      </xdr:nvSpPr>
      <xdr:spPr>
        <a:xfrm>
          <a:off x="8953500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26</xdr:row>
      <xdr:rowOff>95250</xdr:rowOff>
    </xdr:from>
    <xdr:to>
      <xdr:col>34</xdr:col>
      <xdr:colOff>190500</xdr:colOff>
      <xdr:row>26</xdr:row>
      <xdr:rowOff>95250</xdr:rowOff>
    </xdr:to>
    <xdr:sp>
      <xdr:nvSpPr>
        <xdr:cNvPr id="15" name="Rechte verbindingslijn met pijl 15"/>
        <xdr:cNvSpPr>
          <a:spLocks/>
        </xdr:cNvSpPr>
      </xdr:nvSpPr>
      <xdr:spPr>
        <a:xfrm>
          <a:off x="9458325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26</xdr:row>
      <xdr:rowOff>95250</xdr:rowOff>
    </xdr:from>
    <xdr:to>
      <xdr:col>36</xdr:col>
      <xdr:colOff>190500</xdr:colOff>
      <xdr:row>26</xdr:row>
      <xdr:rowOff>95250</xdr:rowOff>
    </xdr:to>
    <xdr:sp>
      <xdr:nvSpPr>
        <xdr:cNvPr id="16" name="Rechte verbindingslijn met pijl 16"/>
        <xdr:cNvSpPr>
          <a:spLocks/>
        </xdr:cNvSpPr>
      </xdr:nvSpPr>
      <xdr:spPr>
        <a:xfrm>
          <a:off x="9953625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26</xdr:row>
      <xdr:rowOff>95250</xdr:rowOff>
    </xdr:from>
    <xdr:to>
      <xdr:col>38</xdr:col>
      <xdr:colOff>180975</xdr:colOff>
      <xdr:row>26</xdr:row>
      <xdr:rowOff>95250</xdr:rowOff>
    </xdr:to>
    <xdr:sp>
      <xdr:nvSpPr>
        <xdr:cNvPr id="17" name="Rechte verbindingslijn met pijl 17"/>
        <xdr:cNvSpPr>
          <a:spLocks/>
        </xdr:cNvSpPr>
      </xdr:nvSpPr>
      <xdr:spPr>
        <a:xfrm>
          <a:off x="10439400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47625</xdr:colOff>
      <xdr:row>26</xdr:row>
      <xdr:rowOff>66675</xdr:rowOff>
    </xdr:from>
    <xdr:to>
      <xdr:col>42</xdr:col>
      <xdr:colOff>219075</xdr:colOff>
      <xdr:row>26</xdr:row>
      <xdr:rowOff>66675</xdr:rowOff>
    </xdr:to>
    <xdr:sp>
      <xdr:nvSpPr>
        <xdr:cNvPr id="18" name="Rechte verbindingslijn 18"/>
        <xdr:cNvSpPr>
          <a:spLocks/>
        </xdr:cNvSpPr>
      </xdr:nvSpPr>
      <xdr:spPr>
        <a:xfrm flipH="1">
          <a:off x="11401425" y="8001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26</xdr:row>
      <xdr:rowOff>57150</xdr:rowOff>
    </xdr:from>
    <xdr:to>
      <xdr:col>42</xdr:col>
      <xdr:colOff>85725</xdr:colOff>
      <xdr:row>27</xdr:row>
      <xdr:rowOff>28575</xdr:rowOff>
    </xdr:to>
    <xdr:sp>
      <xdr:nvSpPr>
        <xdr:cNvPr id="19" name="Rechte verbindingslijn met pijl 19"/>
        <xdr:cNvSpPr>
          <a:spLocks/>
        </xdr:cNvSpPr>
      </xdr:nvSpPr>
      <xdr:spPr>
        <a:xfrm>
          <a:off x="11591925" y="7991475"/>
          <a:ext cx="9525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26</xdr:row>
      <xdr:rowOff>95250</xdr:rowOff>
    </xdr:from>
    <xdr:to>
      <xdr:col>40</xdr:col>
      <xdr:colOff>190500</xdr:colOff>
      <xdr:row>26</xdr:row>
      <xdr:rowOff>95250</xdr:rowOff>
    </xdr:to>
    <xdr:sp>
      <xdr:nvSpPr>
        <xdr:cNvPr id="20" name="Rechte verbindingslijn met pijl 20"/>
        <xdr:cNvSpPr>
          <a:spLocks/>
        </xdr:cNvSpPr>
      </xdr:nvSpPr>
      <xdr:spPr>
        <a:xfrm>
          <a:off x="10944225" y="80295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26</xdr:row>
      <xdr:rowOff>85725</xdr:rowOff>
    </xdr:from>
    <xdr:to>
      <xdr:col>44</xdr:col>
      <xdr:colOff>190500</xdr:colOff>
      <xdr:row>26</xdr:row>
      <xdr:rowOff>85725</xdr:rowOff>
    </xdr:to>
    <xdr:sp>
      <xdr:nvSpPr>
        <xdr:cNvPr id="21" name="Rechte verbindingslijn met pijl 21"/>
        <xdr:cNvSpPr>
          <a:spLocks/>
        </xdr:cNvSpPr>
      </xdr:nvSpPr>
      <xdr:spPr>
        <a:xfrm>
          <a:off x="11934825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26</xdr:row>
      <xdr:rowOff>85725</xdr:rowOff>
    </xdr:from>
    <xdr:to>
      <xdr:col>46</xdr:col>
      <xdr:colOff>180975</xdr:colOff>
      <xdr:row>26</xdr:row>
      <xdr:rowOff>85725</xdr:rowOff>
    </xdr:to>
    <xdr:sp>
      <xdr:nvSpPr>
        <xdr:cNvPr id="22" name="Rechte verbindingslijn met pijl 22"/>
        <xdr:cNvSpPr>
          <a:spLocks/>
        </xdr:cNvSpPr>
      </xdr:nvSpPr>
      <xdr:spPr>
        <a:xfrm>
          <a:off x="12420600" y="8020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26</xdr:row>
      <xdr:rowOff>57150</xdr:rowOff>
    </xdr:from>
    <xdr:to>
      <xdr:col>17</xdr:col>
      <xdr:colOff>142875</xdr:colOff>
      <xdr:row>27</xdr:row>
      <xdr:rowOff>66675</xdr:rowOff>
    </xdr:to>
    <xdr:sp>
      <xdr:nvSpPr>
        <xdr:cNvPr id="23" name="Gebogen verbindingslijn 23"/>
        <xdr:cNvSpPr>
          <a:spLocks/>
        </xdr:cNvSpPr>
      </xdr:nvSpPr>
      <xdr:spPr>
        <a:xfrm>
          <a:off x="5210175" y="7991475"/>
          <a:ext cx="342900" cy="171450"/>
        </a:xfrm>
        <a:prstGeom prst="bentConnector3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104775</xdr:rowOff>
    </xdr:from>
    <xdr:to>
      <xdr:col>23</xdr:col>
      <xdr:colOff>180975</xdr:colOff>
      <xdr:row>26</xdr:row>
      <xdr:rowOff>152400</xdr:rowOff>
    </xdr:to>
    <xdr:sp>
      <xdr:nvSpPr>
        <xdr:cNvPr id="24" name="Gebogen verbindingslijn 24"/>
        <xdr:cNvSpPr>
          <a:spLocks/>
        </xdr:cNvSpPr>
      </xdr:nvSpPr>
      <xdr:spPr>
        <a:xfrm rot="2700000" flipH="1">
          <a:off x="6677025" y="8039100"/>
          <a:ext cx="400050" cy="47625"/>
        </a:xfrm>
        <a:prstGeom prst="bentConnector3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71</xdr:row>
      <xdr:rowOff>76200</xdr:rowOff>
    </xdr:from>
    <xdr:to>
      <xdr:col>47</xdr:col>
      <xdr:colOff>9525</xdr:colOff>
      <xdr:row>71</xdr:row>
      <xdr:rowOff>76200</xdr:rowOff>
    </xdr:to>
    <xdr:sp>
      <xdr:nvSpPr>
        <xdr:cNvPr id="25" name="Rechte verbindingslijn met pijl 25"/>
        <xdr:cNvSpPr>
          <a:spLocks/>
        </xdr:cNvSpPr>
      </xdr:nvSpPr>
      <xdr:spPr>
        <a:xfrm>
          <a:off x="7629525" y="15592425"/>
          <a:ext cx="5219700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71</xdr:row>
      <xdr:rowOff>76200</xdr:rowOff>
    </xdr:from>
    <xdr:to>
      <xdr:col>15</xdr:col>
      <xdr:colOff>238125</xdr:colOff>
      <xdr:row>71</xdr:row>
      <xdr:rowOff>76200</xdr:rowOff>
    </xdr:to>
    <xdr:sp>
      <xdr:nvSpPr>
        <xdr:cNvPr id="26" name="Rechte verbindingslijn met pijl 26"/>
        <xdr:cNvSpPr>
          <a:spLocks/>
        </xdr:cNvSpPr>
      </xdr:nvSpPr>
      <xdr:spPr>
        <a:xfrm>
          <a:off x="1704975" y="15592425"/>
          <a:ext cx="3343275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71</xdr:row>
      <xdr:rowOff>76200</xdr:rowOff>
    </xdr:from>
    <xdr:to>
      <xdr:col>26</xdr:col>
      <xdr:colOff>0</xdr:colOff>
      <xdr:row>71</xdr:row>
      <xdr:rowOff>76200</xdr:rowOff>
    </xdr:to>
    <xdr:sp>
      <xdr:nvSpPr>
        <xdr:cNvPr id="27" name="Rechte verbindingslijn met pijl 27"/>
        <xdr:cNvSpPr>
          <a:spLocks/>
        </xdr:cNvSpPr>
      </xdr:nvSpPr>
      <xdr:spPr>
        <a:xfrm>
          <a:off x="5038725" y="15592425"/>
          <a:ext cx="2600325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114300</xdr:colOff>
      <xdr:row>69</xdr:row>
      <xdr:rowOff>142875</xdr:rowOff>
    </xdr:from>
    <xdr:ext cx="2028825" cy="247650"/>
    <xdr:sp>
      <xdr:nvSpPr>
        <xdr:cNvPr id="28" name="Tekstvak 28"/>
        <xdr:cNvSpPr txBox="1">
          <a:spLocks noChangeArrowheads="1"/>
        </xdr:cNvSpPr>
      </xdr:nvSpPr>
      <xdr:spPr>
        <a:xfrm>
          <a:off x="9239250" y="153352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Zone 3: Traject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over de Heirbaan</a:t>
          </a:r>
        </a:p>
      </xdr:txBody>
    </xdr:sp>
    <xdr:clientData/>
  </xdr:oneCellAnchor>
  <xdr:oneCellAnchor>
    <xdr:from>
      <xdr:col>18</xdr:col>
      <xdr:colOff>28575</xdr:colOff>
      <xdr:row>69</xdr:row>
      <xdr:rowOff>142875</xdr:rowOff>
    </xdr:from>
    <xdr:ext cx="1371600" cy="247650"/>
    <xdr:sp>
      <xdr:nvSpPr>
        <xdr:cNvPr id="29" name="Tekstvak 29"/>
        <xdr:cNvSpPr txBox="1">
          <a:spLocks noChangeArrowheads="1"/>
        </xdr:cNvSpPr>
      </xdr:nvSpPr>
      <xdr:spPr>
        <a:xfrm>
          <a:off x="5686425" y="15335250"/>
          <a:ext cx="1371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Zone 2: Missing Links</a:t>
          </a:r>
        </a:p>
      </xdr:txBody>
    </xdr:sp>
    <xdr:clientData/>
  </xdr:oneCellAnchor>
  <xdr:oneCellAnchor>
    <xdr:from>
      <xdr:col>6</xdr:col>
      <xdr:colOff>28575</xdr:colOff>
      <xdr:row>69</xdr:row>
      <xdr:rowOff>142875</xdr:rowOff>
    </xdr:from>
    <xdr:ext cx="1581150" cy="247650"/>
    <xdr:sp>
      <xdr:nvSpPr>
        <xdr:cNvPr id="30" name="Tekstvak 30"/>
        <xdr:cNvSpPr txBox="1">
          <a:spLocks noChangeArrowheads="1"/>
        </xdr:cNvSpPr>
      </xdr:nvSpPr>
      <xdr:spPr>
        <a:xfrm>
          <a:off x="2609850" y="15335250"/>
          <a:ext cx="1581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Zone 1: Bebouwd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gebied</a:t>
          </a:r>
        </a:p>
      </xdr:txBody>
    </xdr:sp>
    <xdr:clientData/>
  </xdr:oneCellAnchor>
  <xdr:oneCellAnchor>
    <xdr:from>
      <xdr:col>29</xdr:col>
      <xdr:colOff>171450</xdr:colOff>
      <xdr:row>1</xdr:row>
      <xdr:rowOff>114300</xdr:rowOff>
    </xdr:from>
    <xdr:ext cx="438150" cy="266700"/>
    <xdr:sp>
      <xdr:nvSpPr>
        <xdr:cNvPr id="31" name="Tekstvak 31"/>
        <xdr:cNvSpPr txBox="1">
          <a:spLocks noChangeArrowheads="1"/>
        </xdr:cNvSpPr>
      </xdr:nvSpPr>
      <xdr:spPr>
        <a:xfrm>
          <a:off x="8553450" y="2762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knip</a:t>
          </a:r>
        </a:p>
      </xdr:txBody>
    </xdr:sp>
    <xdr:clientData/>
  </xdr:oneCellAnchor>
  <xdr:oneCellAnchor>
    <xdr:from>
      <xdr:col>7</xdr:col>
      <xdr:colOff>247650</xdr:colOff>
      <xdr:row>71</xdr:row>
      <xdr:rowOff>95250</xdr:rowOff>
    </xdr:from>
    <xdr:ext cx="457200" cy="257175"/>
    <xdr:sp>
      <xdr:nvSpPr>
        <xdr:cNvPr id="32" name="Tekstvak 32"/>
        <xdr:cNvSpPr txBox="1">
          <a:spLocks noChangeArrowheads="1"/>
        </xdr:cNvSpPr>
      </xdr:nvSpPr>
      <xdr:spPr>
        <a:xfrm>
          <a:off x="3076575" y="1561147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1 km</a:t>
          </a:r>
        </a:p>
      </xdr:txBody>
    </xdr:sp>
    <xdr:clientData/>
  </xdr:oneCellAnchor>
  <xdr:oneCellAnchor>
    <xdr:from>
      <xdr:col>19</xdr:col>
      <xdr:colOff>104775</xdr:colOff>
      <xdr:row>71</xdr:row>
      <xdr:rowOff>95250</xdr:rowOff>
    </xdr:from>
    <xdr:ext cx="457200" cy="209550"/>
    <xdr:sp>
      <xdr:nvSpPr>
        <xdr:cNvPr id="33" name="Tekstvak 33"/>
        <xdr:cNvSpPr txBox="1">
          <a:spLocks noChangeArrowheads="1"/>
        </xdr:cNvSpPr>
      </xdr:nvSpPr>
      <xdr:spPr>
        <a:xfrm>
          <a:off x="6010275" y="156114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4 km</a:t>
          </a:r>
        </a:p>
      </xdr:txBody>
    </xdr:sp>
    <xdr:clientData/>
  </xdr:oneCellAnchor>
  <xdr:oneCellAnchor>
    <xdr:from>
      <xdr:col>35</xdr:col>
      <xdr:colOff>133350</xdr:colOff>
      <xdr:row>71</xdr:row>
      <xdr:rowOff>95250</xdr:rowOff>
    </xdr:from>
    <xdr:ext cx="457200" cy="209550"/>
    <xdr:sp>
      <xdr:nvSpPr>
        <xdr:cNvPr id="34" name="Tekstvak 34"/>
        <xdr:cNvSpPr txBox="1">
          <a:spLocks noChangeArrowheads="1"/>
        </xdr:cNvSpPr>
      </xdr:nvSpPr>
      <xdr:spPr>
        <a:xfrm>
          <a:off x="10001250" y="156114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4 km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R3" sqref="R3"/>
    </sheetView>
  </sheetViews>
  <sheetFormatPr defaultColWidth="9.140625" defaultRowHeight="12.75"/>
  <cols>
    <col min="1" max="1" width="2.8515625" style="0" customWidth="1"/>
    <col min="2" max="2" width="21.00390625" style="0" bestFit="1" customWidth="1"/>
    <col min="3" max="16" width="3.7109375" style="0" customWidth="1"/>
    <col min="17" max="17" width="5.28125" style="0" bestFit="1" customWidth="1"/>
    <col min="18" max="47" width="3.7109375" style="0" customWidth="1"/>
    <col min="48" max="48" width="5.421875" style="0" customWidth="1"/>
    <col min="49" max="49" width="2.8515625" style="0" customWidth="1"/>
    <col min="50" max="50" width="45.7109375" style="0" customWidth="1"/>
    <col min="51" max="51" width="52.28125" style="0" customWidth="1"/>
    <col min="54" max="70" width="6.8515625" style="0" customWidth="1"/>
    <col min="71" max="71" width="10.8515625" style="0" customWidth="1"/>
    <col min="72" max="80" width="6.8515625" style="0" customWidth="1"/>
    <col min="81" max="81" width="10.421875" style="0" customWidth="1"/>
    <col min="82" max="96" width="6.8515625" style="0" customWidth="1"/>
  </cols>
  <sheetData>
    <row r="1" spans="2:60" ht="12.75">
      <c r="B1" s="94" t="s">
        <v>227</v>
      </c>
      <c r="C1" s="94"/>
      <c r="D1" s="94"/>
      <c r="E1" s="94"/>
      <c r="F1" s="94"/>
      <c r="G1" s="94"/>
      <c r="H1" s="94"/>
      <c r="I1" s="94"/>
      <c r="J1" s="94"/>
      <c r="AX1" s="97" t="s">
        <v>151</v>
      </c>
      <c r="AY1" s="32"/>
      <c r="AZ1" s="32"/>
      <c r="BA1" s="32"/>
      <c r="BB1" s="32"/>
      <c r="BC1" s="32"/>
      <c r="BD1" s="32"/>
      <c r="BE1" s="32"/>
      <c r="BF1" s="32"/>
      <c r="BG1" s="32"/>
      <c r="BH1" s="16"/>
    </row>
    <row r="2" spans="2:59" s="1" customFormat="1" ht="12.75">
      <c r="B2" s="1" t="s">
        <v>100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6"/>
      <c r="AW2" s="16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s="1" customFormat="1" ht="81" customHeight="1">
      <c r="B3" s="7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3"/>
      <c r="P3" s="8"/>
      <c r="Q3" s="214"/>
      <c r="R3" s="214"/>
      <c r="S3" s="214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15"/>
      <c r="AW3" s="14"/>
      <c r="AX3" s="96"/>
      <c r="AY3" s="36"/>
      <c r="AZ3" s="3"/>
      <c r="BA3" s="3"/>
      <c r="BB3" s="3"/>
      <c r="BC3" s="3"/>
      <c r="BD3" s="3"/>
      <c r="BE3" s="3"/>
      <c r="BF3" s="3"/>
      <c r="BG3" s="3"/>
    </row>
    <row r="4" spans="3:59" s="1" customFormat="1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6"/>
      <c r="AW4" s="16"/>
      <c r="AX4" s="327"/>
      <c r="AY4" s="326"/>
      <c r="AZ4" s="3"/>
      <c r="BA4" s="3"/>
      <c r="BB4" s="3"/>
      <c r="BC4" s="3"/>
      <c r="BD4" s="3"/>
      <c r="BE4" s="3"/>
      <c r="BF4" s="3"/>
      <c r="BG4" s="3"/>
    </row>
    <row r="5" spans="2:59" s="1" customFormat="1" ht="12.75">
      <c r="B5" s="1" t="s">
        <v>150</v>
      </c>
      <c r="C5" s="22"/>
      <c r="D5" s="22"/>
      <c r="E5" s="22"/>
      <c r="F5" s="22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83"/>
      <c r="R5" s="284"/>
      <c r="S5" s="285"/>
      <c r="T5" s="286"/>
      <c r="U5" s="284"/>
      <c r="V5" s="218"/>
      <c r="W5" s="218"/>
      <c r="X5" s="218"/>
      <c r="Y5" s="218"/>
      <c r="Z5" s="281"/>
      <c r="AA5" s="281"/>
      <c r="AB5" s="281"/>
      <c r="AC5" s="281"/>
      <c r="AD5" s="22"/>
      <c r="AE5" s="2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5"/>
      <c r="AV5" s="17"/>
      <c r="AW5" s="29"/>
      <c r="AX5" s="327"/>
      <c r="AY5" s="326"/>
      <c r="AZ5" s="3"/>
      <c r="BA5" s="3"/>
      <c r="BB5" s="3"/>
      <c r="BC5" s="3"/>
      <c r="BD5" s="3"/>
      <c r="BE5" s="3"/>
      <c r="BF5" s="3"/>
      <c r="BG5" s="3"/>
    </row>
    <row r="6" spans="2:59" s="1" customFormat="1" ht="12.75" customHeight="1">
      <c r="B6" s="1" t="s">
        <v>9</v>
      </c>
      <c r="C6" s="287"/>
      <c r="D6" s="287"/>
      <c r="E6" s="288"/>
      <c r="F6" s="28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8"/>
      <c r="W6" s="288"/>
      <c r="X6" s="288"/>
      <c r="Y6" s="28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6"/>
      <c r="AW6" s="16"/>
      <c r="AX6" s="327"/>
      <c r="AY6" s="326"/>
      <c r="AZ6" s="3"/>
      <c r="BA6" s="3"/>
      <c r="BB6" s="3"/>
      <c r="BC6" s="3"/>
      <c r="BD6" s="3"/>
      <c r="BE6" s="3"/>
      <c r="BF6" s="3"/>
      <c r="BG6" s="3"/>
    </row>
    <row r="7" spans="3:59" s="1" customFormat="1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6"/>
      <c r="AW7" s="16"/>
      <c r="AX7" s="327"/>
      <c r="AY7" s="326"/>
      <c r="AZ7" s="3"/>
      <c r="BA7" s="3"/>
      <c r="BB7" s="3"/>
      <c r="BC7" s="3"/>
      <c r="BD7" s="3"/>
      <c r="BE7" s="3"/>
      <c r="BF7" s="3"/>
      <c r="BG7" s="3"/>
    </row>
    <row r="8" spans="3:59" s="1" customFormat="1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6"/>
      <c r="AW8" s="16"/>
      <c r="AX8" s="327"/>
      <c r="AY8" s="326"/>
      <c r="AZ8" s="3"/>
      <c r="BA8" s="3"/>
      <c r="BB8" s="3"/>
      <c r="BC8" s="3"/>
      <c r="BD8" s="3"/>
      <c r="BE8" s="3"/>
      <c r="BF8" s="3"/>
      <c r="BG8" s="3"/>
    </row>
    <row r="9" spans="2:49" s="3" customFormat="1" ht="104.25" customHeight="1">
      <c r="B9" s="278" t="s">
        <v>10</v>
      </c>
      <c r="C9" s="213"/>
      <c r="D9" s="213"/>
      <c r="E9" s="216"/>
      <c r="F9" s="216"/>
      <c r="G9" s="216"/>
      <c r="H9" s="216"/>
      <c r="I9" s="216"/>
      <c r="J9" s="216"/>
      <c r="K9" s="216"/>
      <c r="L9" s="216"/>
      <c r="M9" s="289"/>
      <c r="N9" s="289"/>
      <c r="O9" s="216"/>
      <c r="P9" s="217"/>
      <c r="Q9" s="200"/>
      <c r="R9" s="200"/>
      <c r="S9" s="200"/>
      <c r="T9" s="216"/>
      <c r="U9" s="216"/>
      <c r="V9" s="289"/>
      <c r="W9" s="289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79"/>
      <c r="AW9" s="279"/>
    </row>
    <row r="10" spans="2:97" s="1" customFormat="1" ht="12.75">
      <c r="B10" s="1" t="s">
        <v>228</v>
      </c>
      <c r="C10" s="3"/>
      <c r="D10" s="220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210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290"/>
      <c r="AG10" s="290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X10" s="2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2:97" s="1" customFormat="1" ht="12.75">
      <c r="B11" s="1" t="s">
        <v>229</v>
      </c>
      <c r="C11" s="3"/>
      <c r="D11" s="3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197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2:97" s="1" customFormat="1" ht="12.75">
      <c r="B12" s="1" t="s">
        <v>104</v>
      </c>
      <c r="D12" s="3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19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3"/>
      <c r="AW12" s="3"/>
      <c r="AX12" s="39"/>
      <c r="AY12" s="51"/>
      <c r="AZ12" s="3"/>
      <c r="BA12" s="3"/>
      <c r="BB12" s="275"/>
      <c r="BC12" s="179"/>
      <c r="BD12" s="275"/>
      <c r="BE12" s="179"/>
      <c r="BF12" s="275"/>
      <c r="BG12" s="179"/>
      <c r="BH12" s="275"/>
      <c r="BI12" s="179"/>
      <c r="BJ12" s="275"/>
      <c r="BK12" s="179"/>
      <c r="BL12" s="275"/>
      <c r="BM12" s="179"/>
      <c r="BN12" s="276"/>
      <c r="BO12" s="275"/>
      <c r="BP12" s="179"/>
      <c r="BQ12" s="275"/>
      <c r="BR12" s="179"/>
      <c r="BS12" s="179"/>
      <c r="BT12" s="179"/>
      <c r="BU12" s="179"/>
      <c r="BV12" s="179"/>
      <c r="BW12" s="179"/>
      <c r="BX12" s="179"/>
      <c r="BY12" s="275"/>
      <c r="BZ12" s="179"/>
      <c r="CA12" s="275"/>
      <c r="CB12" s="179"/>
      <c r="CC12" s="277"/>
      <c r="CD12" s="277"/>
      <c r="CE12" s="275"/>
      <c r="CF12" s="179"/>
      <c r="CG12" s="275"/>
      <c r="CH12" s="179"/>
      <c r="CI12" s="275"/>
      <c r="CJ12" s="179"/>
      <c r="CK12" s="275"/>
      <c r="CL12" s="179"/>
      <c r="CM12" s="275"/>
      <c r="CN12" s="179"/>
      <c r="CO12" s="275"/>
      <c r="CP12" s="179"/>
      <c r="CQ12" s="275"/>
      <c r="CR12" s="179"/>
      <c r="CS12" s="3"/>
    </row>
    <row r="13" spans="2:97" s="1" customFormat="1" ht="12.75">
      <c r="B13" s="224"/>
      <c r="C13" s="224"/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4"/>
      <c r="AW13" s="224"/>
      <c r="AX13" s="51"/>
      <c r="AY13" s="3"/>
      <c r="AZ13" s="2"/>
      <c r="BA13" s="3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197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"/>
    </row>
    <row r="14" spans="2:97" s="1" customFormat="1" ht="12.75" customHeight="1">
      <c r="B14" s="45" t="s">
        <v>68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93"/>
      <c r="N14" s="293"/>
      <c r="O14" s="293"/>
      <c r="P14" s="29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32"/>
      <c r="AW14" s="34"/>
      <c r="AX14" s="45"/>
      <c r="AY14" s="49"/>
      <c r="AZ14" s="2"/>
      <c r="BA14" s="3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2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"/>
    </row>
    <row r="15" spans="2:97" s="1" customFormat="1" ht="12.75">
      <c r="B15" s="2" t="s">
        <v>76</v>
      </c>
      <c r="C15" s="203"/>
      <c r="D15" s="203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03"/>
      <c r="R15" s="294"/>
      <c r="S15" s="294"/>
      <c r="T15" s="221"/>
      <c r="U15" s="221"/>
      <c r="V15" s="203"/>
      <c r="W15" s="203"/>
      <c r="X15" s="203"/>
      <c r="Y15" s="203"/>
      <c r="Z15" s="203"/>
      <c r="AA15" s="203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16"/>
      <c r="AW15" s="16"/>
      <c r="AX15" s="2"/>
      <c r="AY15" s="3"/>
      <c r="AZ15" s="2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2:59" s="1" customFormat="1" ht="12.75">
      <c r="B16" s="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21"/>
      <c r="N16" s="221"/>
      <c r="O16" s="203"/>
      <c r="P16" s="203"/>
      <c r="Q16" s="203"/>
      <c r="R16" s="294"/>
      <c r="S16" s="294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16"/>
      <c r="AW16" s="16"/>
      <c r="AX16" s="2"/>
      <c r="AY16" s="18"/>
      <c r="BG16" s="3"/>
    </row>
    <row r="17" spans="2:59" s="1" customFormat="1" ht="12.75">
      <c r="B17" s="2" t="s">
        <v>84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03"/>
      <c r="W17" s="203"/>
      <c r="X17" s="203"/>
      <c r="Y17" s="203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16"/>
      <c r="AW17" s="16"/>
      <c r="AX17" s="2"/>
      <c r="AY17" s="18"/>
      <c r="BG17" s="3"/>
    </row>
    <row r="18" spans="2:59" s="1" customFormat="1" ht="118.5" customHeight="1">
      <c r="B18" s="46" t="s">
        <v>88</v>
      </c>
      <c r="C18" s="295"/>
      <c r="D18" s="295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3"/>
      <c r="S18" s="222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14"/>
      <c r="AW18" s="14"/>
      <c r="AX18" s="93"/>
      <c r="AY18" s="20"/>
      <c r="AZ18" s="7"/>
      <c r="BG18" s="3"/>
    </row>
    <row r="19" spans="2:59" ht="12.75">
      <c r="B19" s="48" t="s">
        <v>152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96"/>
      <c r="AV19" s="16"/>
      <c r="AW19" s="16"/>
      <c r="AX19" s="12"/>
      <c r="AY19" s="37"/>
      <c r="BG19" s="16"/>
    </row>
    <row r="20" spans="17:59" ht="12.75">
      <c r="Q20" s="32"/>
      <c r="AX20" s="12"/>
      <c r="AY20" s="37"/>
      <c r="AZ20" s="16"/>
      <c r="BA20" s="16"/>
      <c r="BB20" s="16"/>
      <c r="BC20" s="16"/>
      <c r="BD20" s="16"/>
      <c r="BE20" s="16"/>
      <c r="BF20" s="16"/>
      <c r="BG20" s="16"/>
    </row>
    <row r="21" spans="1:59" ht="12.75" customHeight="1">
      <c r="A21" s="323" t="s">
        <v>162</v>
      </c>
      <c r="B21" s="25" t="s">
        <v>105</v>
      </c>
      <c r="C21" s="42"/>
      <c r="D21" s="42"/>
      <c r="E21" s="42"/>
      <c r="F21" s="42"/>
      <c r="G21" s="42"/>
      <c r="H21" s="42"/>
      <c r="I21" s="42"/>
      <c r="J21" s="42"/>
      <c r="K21" s="297"/>
      <c r="L21" s="297"/>
      <c r="M21" s="42"/>
      <c r="N21" s="42"/>
      <c r="O21" s="42"/>
      <c r="P21" s="232"/>
      <c r="Q21" s="42"/>
      <c r="R21" s="232"/>
      <c r="S21" s="42"/>
      <c r="T21" s="297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42"/>
      <c r="AO21" s="42"/>
      <c r="AP21" s="42"/>
      <c r="AQ21" s="42"/>
      <c r="AR21" s="42"/>
      <c r="AS21" s="42"/>
      <c r="AT21" s="42"/>
      <c r="AU21" s="42"/>
      <c r="AX21" s="147"/>
      <c r="AY21" s="37"/>
      <c r="AZ21" s="16"/>
      <c r="BA21" s="16"/>
      <c r="BB21" s="16"/>
      <c r="BC21" s="16"/>
      <c r="BD21" s="16"/>
      <c r="BE21" s="16"/>
      <c r="BF21" s="16"/>
      <c r="BG21" s="16"/>
    </row>
    <row r="22" spans="1:59" ht="12.75">
      <c r="A22" s="323"/>
      <c r="B22" s="25" t="s">
        <v>108</v>
      </c>
      <c r="C22" s="228"/>
      <c r="D22" s="229"/>
      <c r="E22" s="229"/>
      <c r="F22" s="229"/>
      <c r="G22" s="229"/>
      <c r="H22" s="229"/>
      <c r="I22" s="229"/>
      <c r="J22" s="229"/>
      <c r="K22" s="298"/>
      <c r="L22" s="229"/>
      <c r="M22" s="228"/>
      <c r="N22" s="228"/>
      <c r="O22" s="228"/>
      <c r="P22" s="228"/>
      <c r="Q22" s="233"/>
      <c r="R22" s="228"/>
      <c r="S22" s="228"/>
      <c r="T22" s="233"/>
      <c r="U22" s="233"/>
      <c r="V22" s="233"/>
      <c r="W22" s="233"/>
      <c r="X22" s="299"/>
      <c r="Y22" s="299"/>
      <c r="Z22" s="299"/>
      <c r="AA22" s="299"/>
      <c r="AB22" s="29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X22" s="147"/>
      <c r="AY22" s="37"/>
      <c r="AZ22" s="16"/>
      <c r="BA22" s="16"/>
      <c r="BB22" s="16"/>
      <c r="BC22" s="16"/>
      <c r="BD22" s="16"/>
      <c r="BE22" s="16"/>
      <c r="BF22" s="16"/>
      <c r="BG22" s="16"/>
    </row>
    <row r="23" spans="1:59" ht="27" customHeight="1">
      <c r="A23" s="323"/>
      <c r="B23" s="26" t="s">
        <v>111</v>
      </c>
      <c r="C23" s="230"/>
      <c r="D23" s="230"/>
      <c r="E23" s="230"/>
      <c r="F23" s="230"/>
      <c r="G23" s="230"/>
      <c r="H23" s="230"/>
      <c r="I23" s="230"/>
      <c r="J23" s="230"/>
      <c r="K23" s="298"/>
      <c r="L23" s="298"/>
      <c r="M23" s="230"/>
      <c r="N23" s="230"/>
      <c r="O23" s="230"/>
      <c r="P23" s="230"/>
      <c r="Q23" s="41"/>
      <c r="R23" s="230"/>
      <c r="S23" s="230"/>
      <c r="T23" s="298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30"/>
      <c r="AO23" s="230"/>
      <c r="AP23" s="230"/>
      <c r="AQ23" s="230"/>
      <c r="AR23" s="230"/>
      <c r="AS23" s="230"/>
      <c r="AT23" s="230"/>
      <c r="AU23" s="230"/>
      <c r="AX23" s="147"/>
      <c r="AY23" s="37"/>
      <c r="AZ23" s="16"/>
      <c r="BA23" s="16"/>
      <c r="BB23" s="16"/>
      <c r="BC23" s="16"/>
      <c r="BD23" s="16"/>
      <c r="BE23" s="16"/>
      <c r="BF23" s="16"/>
      <c r="BG23" s="16"/>
    </row>
    <row r="24" spans="1:59" ht="26.25">
      <c r="A24" s="323"/>
      <c r="B24" s="27" t="s">
        <v>112</v>
      </c>
      <c r="C24" s="41"/>
      <c r="D24" s="41"/>
      <c r="E24" s="41"/>
      <c r="F24" s="41"/>
      <c r="G24" s="41"/>
      <c r="H24" s="231"/>
      <c r="I24" s="41"/>
      <c r="J24" s="41"/>
      <c r="K24" s="300"/>
      <c r="L24" s="300"/>
      <c r="M24" s="41"/>
      <c r="N24" s="41"/>
      <c r="O24" s="41"/>
      <c r="P24" s="41"/>
      <c r="Q24" s="41"/>
      <c r="R24" s="41"/>
      <c r="S24" s="41"/>
      <c r="T24" s="300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41"/>
      <c r="AO24" s="41"/>
      <c r="AP24" s="41"/>
      <c r="AQ24" s="41"/>
      <c r="AR24" s="41"/>
      <c r="AS24" s="41"/>
      <c r="AT24" s="41"/>
      <c r="AU24" s="41"/>
      <c r="AX24" s="38"/>
      <c r="AY24" s="40"/>
      <c r="AZ24" s="16"/>
      <c r="BA24" s="16"/>
      <c r="BB24" s="16"/>
      <c r="BC24" s="16"/>
      <c r="BD24" s="16"/>
      <c r="BE24" s="16"/>
      <c r="BF24" s="16"/>
      <c r="BG24" s="16"/>
    </row>
    <row r="25" spans="2:59" s="28" customFormat="1" ht="12.75">
      <c r="B25" s="42"/>
      <c r="AX25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s="28" customFormat="1" ht="12.75">
      <c r="A26" s="323" t="s">
        <v>163</v>
      </c>
      <c r="B26" s="143" t="s">
        <v>199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301"/>
      <c r="AX26" s="95"/>
      <c r="AY26" s="144"/>
      <c r="AZ26" s="42"/>
      <c r="BA26" s="42"/>
      <c r="BB26" s="42"/>
      <c r="BC26" s="42"/>
      <c r="BD26" s="42"/>
      <c r="BE26" s="42"/>
      <c r="BF26" s="42"/>
      <c r="BG26" s="42"/>
    </row>
    <row r="27" spans="1:59" s="1" customFormat="1" ht="12.75" customHeight="1">
      <c r="A27" s="323"/>
      <c r="B27" s="2" t="s">
        <v>200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4"/>
      <c r="AV27"/>
      <c r="AW27"/>
      <c r="AX27" s="2"/>
      <c r="AY27" s="18"/>
      <c r="BG27" s="3"/>
    </row>
    <row r="28" spans="1:59" s="1" customFormat="1" ht="12.75" customHeight="1">
      <c r="A28" s="32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18"/>
      <c r="AV28"/>
      <c r="AW28"/>
      <c r="AX28" s="171"/>
      <c r="AY28" s="18"/>
      <c r="BG28" s="3"/>
    </row>
    <row r="29" spans="1:59" s="1" customFormat="1" ht="12" customHeight="1">
      <c r="A29" s="323"/>
      <c r="B29" s="47" t="s">
        <v>198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2"/>
      <c r="AV29"/>
      <c r="AW29"/>
      <c r="AX29" s="171"/>
      <c r="AY29" s="18"/>
      <c r="BG29" s="3"/>
    </row>
    <row r="30" spans="1:59" ht="12.75" customHeight="1">
      <c r="A30" s="323"/>
      <c r="B30" s="44"/>
      <c r="Q30" s="32"/>
      <c r="AX30" s="35"/>
      <c r="AY30" s="140"/>
      <c r="AZ30" s="16"/>
      <c r="BA30" s="16"/>
      <c r="BB30" s="16"/>
      <c r="BC30" s="16"/>
      <c r="BD30" s="16"/>
      <c r="BE30" s="16"/>
      <c r="BF30" s="16"/>
      <c r="BG30" s="16"/>
    </row>
    <row r="31" spans="1:59" ht="12.75">
      <c r="A31" s="323"/>
      <c r="B31" s="24" t="s">
        <v>99</v>
      </c>
      <c r="C31" s="41"/>
      <c r="D31" s="41"/>
      <c r="E31" s="41"/>
      <c r="F31" s="41"/>
      <c r="G31" s="41"/>
      <c r="H31" s="41"/>
      <c r="I31" s="41"/>
      <c r="J31" s="41"/>
      <c r="K31" s="298"/>
      <c r="L31" s="229"/>
      <c r="M31" s="41"/>
      <c r="N31" s="41"/>
      <c r="O31" s="298"/>
      <c r="P31" s="229"/>
      <c r="Q31" s="41"/>
      <c r="R31" s="41"/>
      <c r="S31" s="41"/>
      <c r="T31" s="29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41"/>
      <c r="AO31" s="41"/>
      <c r="AP31" s="41"/>
      <c r="AQ31" s="41"/>
      <c r="AR31" s="41"/>
      <c r="AS31" s="41"/>
      <c r="AT31" s="41"/>
      <c r="AU31" s="41"/>
      <c r="AX31" s="12"/>
      <c r="AY31" s="37"/>
      <c r="AZ31" s="16"/>
      <c r="BA31" s="16"/>
      <c r="BB31" s="16"/>
      <c r="BC31" s="16"/>
      <c r="BD31" s="16"/>
      <c r="BE31" s="16"/>
      <c r="BF31" s="16"/>
      <c r="BG31" s="16"/>
    </row>
    <row r="32" spans="1:59" ht="12.75" customHeight="1">
      <c r="A32" s="323"/>
      <c r="B32" s="159" t="s">
        <v>197</v>
      </c>
      <c r="C32" s="299"/>
      <c r="D32" s="299"/>
      <c r="E32" s="299"/>
      <c r="F32" s="299"/>
      <c r="G32" s="299"/>
      <c r="H32" s="299"/>
      <c r="I32" s="299"/>
      <c r="J32" s="299"/>
      <c r="K32" s="229"/>
      <c r="L32" s="229"/>
      <c r="M32" s="41"/>
      <c r="N32" s="41"/>
      <c r="O32" s="229"/>
      <c r="P32" s="229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29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41"/>
      <c r="AQ32" s="41"/>
      <c r="AR32" s="299"/>
      <c r="AS32" s="229"/>
      <c r="AT32" s="229"/>
      <c r="AU32" s="41"/>
      <c r="AX32" s="12"/>
      <c r="AY32" s="37"/>
      <c r="AZ32" s="16"/>
      <c r="BA32" s="16"/>
      <c r="BB32" s="16"/>
      <c r="BC32" s="16"/>
      <c r="BD32" s="16"/>
      <c r="BE32" s="16"/>
      <c r="BF32" s="16"/>
      <c r="BG32" s="16"/>
    </row>
    <row r="33" spans="1:59" ht="12.75">
      <c r="A33" s="323"/>
      <c r="B33" s="24" t="s">
        <v>115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X33" s="38"/>
      <c r="AY33" s="40"/>
      <c r="AZ33" s="16"/>
      <c r="BA33" s="16"/>
      <c r="BB33" s="16"/>
      <c r="BC33" s="16"/>
      <c r="BD33" s="16"/>
      <c r="BE33" s="16"/>
      <c r="BF33" s="16"/>
      <c r="BG33" s="16"/>
    </row>
    <row r="34" spans="1:59" s="28" customFormat="1" ht="12.75">
      <c r="A34" s="142"/>
      <c r="B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</row>
    <row r="35" spans="1:59" s="1" customFormat="1" ht="12.75" customHeight="1">
      <c r="A35" s="323" t="s">
        <v>166</v>
      </c>
      <c r="B35" s="146" t="s">
        <v>206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3"/>
      <c r="AV35"/>
      <c r="AW35"/>
      <c r="AX35" s="45"/>
      <c r="AY35" s="324"/>
      <c r="BG35" s="3"/>
    </row>
    <row r="36" spans="1:59" s="1" customFormat="1" ht="12.75">
      <c r="A36" s="323"/>
      <c r="B36" s="46" t="s">
        <v>207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3"/>
      <c r="AV36"/>
      <c r="AW36"/>
      <c r="AX36" s="2"/>
      <c r="AY36" s="325"/>
      <c r="BG36" s="3"/>
    </row>
    <row r="37" spans="1:59" s="1" customFormat="1" ht="12.75">
      <c r="A37" s="323"/>
      <c r="B37" s="45" t="s">
        <v>208</v>
      </c>
      <c r="C37" s="304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1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16"/>
      <c r="AW37" s="16"/>
      <c r="AX37" s="35"/>
      <c r="AY37" s="140"/>
      <c r="BG37" s="3"/>
    </row>
    <row r="38" spans="1:59" s="1" customFormat="1" ht="12.75" customHeight="1">
      <c r="A38" s="323"/>
      <c r="B38" s="2" t="s">
        <v>73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03"/>
      <c r="R38" s="221"/>
      <c r="S38" s="221"/>
      <c r="T38" s="203"/>
      <c r="U38" s="203"/>
      <c r="V38" s="203"/>
      <c r="W38" s="203"/>
      <c r="X38" s="203"/>
      <c r="Y38" s="203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16"/>
      <c r="AW38" s="16"/>
      <c r="AX38" s="2"/>
      <c r="AY38" s="18"/>
      <c r="BG38" s="3"/>
    </row>
    <row r="39" spans="1:59" s="1" customFormat="1" ht="12.75">
      <c r="A39" s="323"/>
      <c r="B39" s="47" t="s">
        <v>127</v>
      </c>
      <c r="C39" s="235"/>
      <c r="D39" s="235"/>
      <c r="E39" s="235"/>
      <c r="F39" s="235"/>
      <c r="G39" s="235"/>
      <c r="H39" s="235"/>
      <c r="I39" s="235"/>
      <c r="J39" s="235"/>
      <c r="K39" s="23"/>
      <c r="L39" s="23"/>
      <c r="M39" s="23"/>
      <c r="N39" s="23"/>
      <c r="O39" s="235"/>
      <c r="P39" s="235"/>
      <c r="Q39" s="239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5"/>
      <c r="AM39" s="235"/>
      <c r="AN39" s="235"/>
      <c r="AO39" s="235"/>
      <c r="AP39" s="235"/>
      <c r="AQ39" s="235"/>
      <c r="AR39" s="235"/>
      <c r="AS39" s="235"/>
      <c r="AT39" s="235"/>
      <c r="AU39" s="236"/>
      <c r="AV39" s="19"/>
      <c r="AW39" s="19"/>
      <c r="AX39" s="35"/>
      <c r="AY39" s="140"/>
      <c r="BG39" s="3"/>
    </row>
    <row r="40" spans="1:59" s="1" customFormat="1" ht="12.75">
      <c r="A40" s="323"/>
      <c r="B40" s="145" t="s">
        <v>102</v>
      </c>
      <c r="C40" s="304"/>
      <c r="D40" s="223"/>
      <c r="E40" s="223"/>
      <c r="F40" s="223"/>
      <c r="G40" s="223"/>
      <c r="H40" s="223"/>
      <c r="I40" s="223"/>
      <c r="J40" s="223"/>
      <c r="K40" s="237"/>
      <c r="L40" s="237"/>
      <c r="M40" s="305"/>
      <c r="N40" s="305"/>
      <c r="O40" s="237"/>
      <c r="P40" s="237"/>
      <c r="Q40" s="23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306"/>
      <c r="AV40"/>
      <c r="AW40"/>
      <c r="AX40" s="2"/>
      <c r="AY40" s="18"/>
      <c r="BG40" s="3"/>
    </row>
    <row r="41" spans="1:59" ht="12.75">
      <c r="A41" s="323"/>
      <c r="B41" s="12" t="s">
        <v>121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307"/>
      <c r="AX41" s="274"/>
      <c r="AY41" s="37"/>
      <c r="BG41" s="16"/>
    </row>
    <row r="42" spans="1:59" ht="12.75">
      <c r="A42" s="323"/>
      <c r="B42" s="53" t="s">
        <v>161</v>
      </c>
      <c r="C42" s="226"/>
      <c r="D42" s="226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4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8"/>
      <c r="AV42" s="16"/>
      <c r="AW42" s="16"/>
      <c r="AX42" s="274"/>
      <c r="AY42" s="37"/>
      <c r="BG42" s="16"/>
    </row>
    <row r="43" spans="1:59" ht="12.75" customHeight="1">
      <c r="A43" s="323"/>
      <c r="B43" s="44"/>
      <c r="Q43" s="32"/>
      <c r="AX43" s="274"/>
      <c r="AY43" s="37"/>
      <c r="AZ43" s="16"/>
      <c r="BA43" s="16"/>
      <c r="BB43" s="16"/>
      <c r="BC43" s="16"/>
      <c r="BD43" s="16"/>
      <c r="BE43" s="16"/>
      <c r="BF43" s="16"/>
      <c r="BG43" s="16"/>
    </row>
    <row r="44" spans="1:59" ht="12.75" customHeight="1">
      <c r="A44" s="323"/>
      <c r="B44" s="24" t="s">
        <v>118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240"/>
      <c r="AB44" s="308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X44" s="12"/>
      <c r="AY44" s="37"/>
      <c r="AZ44" s="16"/>
      <c r="BA44" s="16"/>
      <c r="BB44" s="16"/>
      <c r="BC44" s="16"/>
      <c r="BD44" s="16"/>
      <c r="BE44" s="16"/>
      <c r="BF44" s="16"/>
      <c r="BG44" s="16"/>
    </row>
    <row r="45" spans="1:59" ht="12.75">
      <c r="A45" s="323"/>
      <c r="B45" s="24" t="s">
        <v>119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X45" s="12"/>
      <c r="AY45" s="37"/>
      <c r="AZ45" s="16"/>
      <c r="BA45" s="16"/>
      <c r="BB45" s="16"/>
      <c r="BC45" s="16"/>
      <c r="BD45" s="16"/>
      <c r="BE45" s="16"/>
      <c r="BF45" s="16"/>
      <c r="BG45" s="16"/>
    </row>
    <row r="46" spans="1:59" ht="12.75">
      <c r="A46" s="323"/>
      <c r="B46" s="159" t="s">
        <v>120</v>
      </c>
      <c r="C46" s="41"/>
      <c r="D46" s="41"/>
      <c r="E46" s="41"/>
      <c r="F46" s="41"/>
      <c r="G46" s="41"/>
      <c r="H46" s="41"/>
      <c r="I46" s="41"/>
      <c r="J46" s="41"/>
      <c r="K46" s="298"/>
      <c r="L46" s="229"/>
      <c r="M46" s="41"/>
      <c r="N46" s="41"/>
      <c r="O46" s="298"/>
      <c r="P46" s="229"/>
      <c r="Q46" s="41"/>
      <c r="R46" s="41"/>
      <c r="S46" s="41"/>
      <c r="T46" s="298"/>
      <c r="U46" s="229"/>
      <c r="V46" s="41"/>
      <c r="W46" s="41"/>
      <c r="X46" s="41"/>
      <c r="Y46" s="41"/>
      <c r="Z46" s="41"/>
      <c r="AA46" s="41"/>
      <c r="AB46" s="41"/>
      <c r="AC46" s="41"/>
      <c r="AD46" s="299"/>
      <c r="AE46" s="229"/>
      <c r="AF46" s="229"/>
      <c r="AG46" s="229"/>
      <c r="AH46" s="229"/>
      <c r="AI46" s="229"/>
      <c r="AJ46" s="229"/>
      <c r="AK46" s="229"/>
      <c r="AL46" s="229"/>
      <c r="AM46" s="229"/>
      <c r="AN46" s="41"/>
      <c r="AO46" s="41"/>
      <c r="AP46" s="41"/>
      <c r="AQ46" s="41"/>
      <c r="AR46" s="41"/>
      <c r="AS46" s="41"/>
      <c r="AT46" s="41"/>
      <c r="AU46" s="41"/>
      <c r="AX46" s="12"/>
      <c r="AY46" s="37"/>
      <c r="AZ46" s="16"/>
      <c r="BA46" s="16"/>
      <c r="BB46" s="16"/>
      <c r="BC46" s="16"/>
      <c r="BD46" s="16"/>
      <c r="BE46" s="16"/>
      <c r="BF46" s="16"/>
      <c r="BG46" s="16"/>
    </row>
    <row r="47" spans="1:59" ht="12.75">
      <c r="A47" s="323"/>
      <c r="B47" s="24" t="s">
        <v>102</v>
      </c>
      <c r="C47" s="310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41"/>
      <c r="R47" s="41"/>
      <c r="S47" s="41"/>
      <c r="T47" s="300"/>
      <c r="U47" s="243"/>
      <c r="V47" s="311"/>
      <c r="W47" s="311"/>
      <c r="X47" s="311"/>
      <c r="Y47" s="311"/>
      <c r="Z47" s="311"/>
      <c r="AA47" s="311"/>
      <c r="AB47" s="310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41"/>
      <c r="AX47" s="38"/>
      <c r="AY47" s="40"/>
      <c r="AZ47" s="16"/>
      <c r="BA47" s="16"/>
      <c r="BB47" s="16"/>
      <c r="BC47" s="16"/>
      <c r="BD47" s="16"/>
      <c r="BE47" s="16"/>
      <c r="BF47" s="16"/>
      <c r="BG47" s="16"/>
    </row>
    <row r="48" spans="2:59" ht="12.75">
      <c r="B48" s="44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1" ht="12.75" customHeight="1">
      <c r="A49" s="323" t="s">
        <v>167</v>
      </c>
      <c r="B49" s="58" t="s">
        <v>129</v>
      </c>
      <c r="C49" s="32"/>
      <c r="D49" s="32"/>
      <c r="E49" s="312"/>
      <c r="F49" s="312"/>
      <c r="G49" s="312"/>
      <c r="H49" s="312"/>
      <c r="I49" s="312"/>
      <c r="J49" s="312"/>
      <c r="K49" s="313"/>
      <c r="L49" s="313"/>
      <c r="M49" s="312"/>
      <c r="N49" s="312"/>
      <c r="O49" s="312"/>
      <c r="P49" s="312"/>
      <c r="Q49" s="207"/>
      <c r="R49" s="312"/>
      <c r="S49" s="312"/>
      <c r="T49" s="312"/>
      <c r="U49" s="312"/>
      <c r="V49" s="32"/>
      <c r="W49" s="32"/>
      <c r="X49" s="32"/>
      <c r="Y49" s="32"/>
      <c r="Z49" s="32"/>
      <c r="AA49" s="3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X49" s="58"/>
      <c r="AY49" s="34"/>
    </row>
    <row r="50" spans="1:51" ht="12.75">
      <c r="A50" s="323"/>
      <c r="B50" s="59" t="s">
        <v>154</v>
      </c>
      <c r="C50" s="314"/>
      <c r="D50" s="314"/>
      <c r="E50" s="314"/>
      <c r="F50" s="314"/>
      <c r="G50" s="314"/>
      <c r="H50" s="314"/>
      <c r="I50" s="314"/>
      <c r="J50" s="314"/>
      <c r="K50" s="288"/>
      <c r="L50" s="288"/>
      <c r="M50" s="288"/>
      <c r="N50" s="288"/>
      <c r="O50" s="288"/>
      <c r="P50" s="288"/>
      <c r="Q50" s="202"/>
      <c r="R50" s="314"/>
      <c r="S50" s="314"/>
      <c r="T50" s="314"/>
      <c r="U50" s="314"/>
      <c r="V50" s="16"/>
      <c r="W50" s="16"/>
      <c r="X50" s="16"/>
      <c r="Y50" s="16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X50" s="12"/>
      <c r="AY50" s="37"/>
    </row>
    <row r="51" spans="1:51" ht="12.75">
      <c r="A51" s="323"/>
      <c r="B51" s="12" t="s">
        <v>123</v>
      </c>
      <c r="C51" s="16"/>
      <c r="D51" s="16"/>
      <c r="E51" s="16"/>
      <c r="F51" s="16"/>
      <c r="G51" s="16"/>
      <c r="H51" s="16"/>
      <c r="I51" s="16"/>
      <c r="J51" s="60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X51" s="12"/>
      <c r="AY51" s="37"/>
    </row>
    <row r="52" spans="1:51" ht="53.25" customHeight="1">
      <c r="A52" s="323"/>
      <c r="B52" s="61" t="s">
        <v>124</v>
      </c>
      <c r="C52" s="66"/>
      <c r="D52" s="66"/>
      <c r="E52" s="66"/>
      <c r="F52" s="66"/>
      <c r="G52" s="66"/>
      <c r="H52" s="66"/>
      <c r="I52" s="66"/>
      <c r="J52" s="67"/>
      <c r="K52" s="66"/>
      <c r="L52" s="67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X52" s="12"/>
      <c r="AY52" s="37"/>
    </row>
    <row r="53" spans="1:51" ht="12.75">
      <c r="A53" s="323"/>
      <c r="B53" s="65"/>
      <c r="C53" s="241"/>
      <c r="D53" s="241"/>
      <c r="E53" s="241"/>
      <c r="F53" s="241"/>
      <c r="G53" s="241"/>
      <c r="H53" s="241"/>
      <c r="I53" s="241"/>
      <c r="J53" s="242"/>
      <c r="K53" s="241"/>
      <c r="L53" s="242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X53" s="12"/>
      <c r="AY53" s="37"/>
    </row>
    <row r="54" spans="1:48" s="16" customFormat="1" ht="12.75" customHeight="1">
      <c r="A54" s="323"/>
      <c r="B54" s="148" t="s">
        <v>122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59" ht="12.75">
      <c r="A55" s="323"/>
      <c r="B55" s="24" t="s">
        <v>220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32"/>
      <c r="Q55" s="42"/>
      <c r="R55" s="42"/>
      <c r="S55" s="42"/>
      <c r="T55" s="28"/>
      <c r="U55" s="227"/>
      <c r="V55" s="227"/>
      <c r="W55" s="227"/>
      <c r="X55" s="227"/>
      <c r="Y55" s="227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8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59" ht="12.75">
      <c r="A56" s="323"/>
      <c r="B56" s="24" t="s">
        <v>125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28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1:60" ht="12.75">
      <c r="A57" s="323"/>
      <c r="B57" s="24" t="s">
        <v>126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28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3:52" ht="12.75" customHeight="1" hidden="1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16"/>
      <c r="AX58" s="16"/>
      <c r="AY58" s="16"/>
      <c r="AZ58" s="16"/>
    </row>
    <row r="59" spans="3:52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44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45"/>
      <c r="AW59" s="280"/>
      <c r="AX59" s="16"/>
      <c r="AY59" s="16"/>
      <c r="AZ59" s="16"/>
    </row>
    <row r="60" s="98" customFormat="1" ht="12.75"/>
    <row r="61" spans="2:54" s="103" customFormat="1" ht="12">
      <c r="B61" s="194" t="s">
        <v>191</v>
      </c>
      <c r="C61" s="246"/>
      <c r="D61" s="247"/>
      <c r="E61" s="315"/>
      <c r="F61" s="315"/>
      <c r="G61" s="315"/>
      <c r="H61" s="315"/>
      <c r="I61" s="315"/>
      <c r="J61" s="315"/>
      <c r="K61" s="247"/>
      <c r="L61" s="247"/>
      <c r="M61" s="247"/>
      <c r="N61" s="247"/>
      <c r="O61" s="247"/>
      <c r="P61" s="247"/>
      <c r="Q61" s="248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315"/>
      <c r="AP61" s="315"/>
      <c r="AQ61" s="315"/>
      <c r="AR61" s="315"/>
      <c r="AS61" s="315"/>
      <c r="AT61" s="315"/>
      <c r="AU61" s="315"/>
      <c r="AV61" s="249"/>
      <c r="AW61" s="196"/>
      <c r="AX61" s="121"/>
      <c r="AY61" s="169"/>
      <c r="AZ61" s="104"/>
      <c r="BA61" s="104"/>
      <c r="BB61" s="104"/>
    </row>
    <row r="62" spans="2:51" s="105" customFormat="1" ht="12.75" customHeight="1">
      <c r="B62" s="138" t="s">
        <v>192</v>
      </c>
      <c r="C62" s="316"/>
      <c r="D62" s="315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315"/>
      <c r="U62" s="315"/>
      <c r="V62" s="315"/>
      <c r="W62" s="315"/>
      <c r="X62" s="315"/>
      <c r="Y62" s="315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1"/>
      <c r="AW62" s="120"/>
      <c r="AX62" s="121"/>
      <c r="AY62" s="106"/>
    </row>
    <row r="63" spans="2:51" s="103" customFormat="1" ht="12">
      <c r="B63" s="139" t="s">
        <v>193</v>
      </c>
      <c r="C63" s="246"/>
      <c r="D63" s="249"/>
      <c r="E63" s="317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48"/>
      <c r="R63" s="247"/>
      <c r="S63" s="247"/>
      <c r="T63" s="247"/>
      <c r="U63" s="247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47"/>
      <c r="AH63" s="247"/>
      <c r="AI63" s="247"/>
      <c r="AJ63" s="247"/>
      <c r="AK63" s="247"/>
      <c r="AL63" s="247"/>
      <c r="AM63" s="247"/>
      <c r="AN63" s="247"/>
      <c r="AO63" s="252"/>
      <c r="AP63" s="252"/>
      <c r="AQ63" s="252"/>
      <c r="AR63" s="252"/>
      <c r="AS63" s="252"/>
      <c r="AT63" s="252"/>
      <c r="AU63" s="252"/>
      <c r="AV63" s="249"/>
      <c r="AW63" s="126"/>
      <c r="AX63" s="127"/>
      <c r="AY63" s="170"/>
    </row>
    <row r="64" spans="2:51" s="105" customFormat="1" ht="12" customHeight="1">
      <c r="B64" s="328" t="s">
        <v>194</v>
      </c>
      <c r="C64" s="253"/>
      <c r="D64" s="254"/>
      <c r="E64" s="254"/>
      <c r="F64" s="254"/>
      <c r="G64" s="254"/>
      <c r="H64" s="254"/>
      <c r="I64" s="254"/>
      <c r="J64" s="254"/>
      <c r="K64" s="255"/>
      <c r="L64" s="255"/>
      <c r="M64" s="254"/>
      <c r="N64" s="254"/>
      <c r="O64" s="254"/>
      <c r="P64" s="254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4"/>
      <c r="AO64" s="254"/>
      <c r="AP64" s="254"/>
      <c r="AQ64" s="254"/>
      <c r="AR64" s="254"/>
      <c r="AS64" s="254"/>
      <c r="AT64" s="254"/>
      <c r="AU64" s="254"/>
      <c r="AV64" s="256"/>
      <c r="AW64" s="328"/>
      <c r="AX64" s="132"/>
      <c r="AY64" s="133"/>
    </row>
    <row r="65" spans="2:51" s="105" customFormat="1" ht="12.75" customHeight="1">
      <c r="B65" s="329"/>
      <c r="C65" s="257"/>
      <c r="D65" s="258"/>
      <c r="E65" s="261"/>
      <c r="F65" s="261"/>
      <c r="G65" s="261"/>
      <c r="H65" s="261"/>
      <c r="I65" s="261"/>
      <c r="J65" s="261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259"/>
      <c r="AW65" s="329"/>
      <c r="AX65" s="106"/>
      <c r="AY65" s="106"/>
    </row>
    <row r="66" spans="2:51" s="105" customFormat="1" ht="11.25">
      <c r="B66" s="329"/>
      <c r="C66" s="260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115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2"/>
      <c r="AW66" s="329"/>
      <c r="AX66" s="117"/>
      <c r="AY66" s="106"/>
    </row>
    <row r="67" spans="2:51" ht="12.75">
      <c r="B67" s="329"/>
      <c r="C67" s="263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318"/>
      <c r="R67" s="318"/>
      <c r="S67" s="318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5"/>
      <c r="AW67" s="329"/>
      <c r="AX67" s="134"/>
      <c r="AY67" s="16"/>
    </row>
    <row r="68" spans="2:51" ht="12.75">
      <c r="B68" s="329"/>
      <c r="C68" s="266"/>
      <c r="D68" s="267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7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9"/>
      <c r="AW68" s="330"/>
      <c r="AX68" s="173"/>
      <c r="AY68" s="16"/>
    </row>
    <row r="69" spans="2:50" ht="12.75">
      <c r="B69" s="320" t="s">
        <v>195</v>
      </c>
      <c r="C69" s="270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2"/>
      <c r="AR69" s="271"/>
      <c r="AS69" s="271"/>
      <c r="AT69" s="271"/>
      <c r="AU69" s="271"/>
      <c r="AV69" s="273"/>
      <c r="AW69" s="190"/>
      <c r="AX69" s="191"/>
    </row>
    <row r="70" spans="2:50" ht="12.75">
      <c r="B70" s="321"/>
      <c r="C70" s="135"/>
      <c r="D70" s="136"/>
      <c r="E70" s="136"/>
      <c r="F70" s="136"/>
      <c r="G70" s="136"/>
      <c r="H70" s="136"/>
      <c r="I70" s="136"/>
      <c r="J70" s="136"/>
      <c r="K70" s="136"/>
      <c r="L70" s="136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36"/>
      <c r="AR70" s="136"/>
      <c r="AS70" s="136"/>
      <c r="AT70" s="136"/>
      <c r="AU70" s="136"/>
      <c r="AV70" s="136"/>
      <c r="AW70" s="193"/>
      <c r="AX70" s="173"/>
    </row>
  </sheetData>
  <sheetProtection/>
  <mergeCells count="50">
    <mergeCell ref="AW64:AW68"/>
    <mergeCell ref="B64:B68"/>
    <mergeCell ref="AY4:AY5"/>
    <mergeCell ref="AX6:AX8"/>
    <mergeCell ref="AY6:AY8"/>
    <mergeCell ref="AX4:AX5"/>
    <mergeCell ref="A21:A24"/>
    <mergeCell ref="A26:A33"/>
    <mergeCell ref="BO13:BP13"/>
    <mergeCell ref="A35:A47"/>
    <mergeCell ref="A49:A57"/>
    <mergeCell ref="BB14:BC14"/>
    <mergeCell ref="BD14:BE14"/>
    <mergeCell ref="BF14:BG14"/>
    <mergeCell ref="BH14:BI14"/>
    <mergeCell ref="AY35:AY36"/>
    <mergeCell ref="BB13:BC13"/>
    <mergeCell ref="BD13:BE13"/>
    <mergeCell ref="BF13:BG13"/>
    <mergeCell ref="BH13:BI13"/>
    <mergeCell ref="BJ13:BK13"/>
    <mergeCell ref="BL13:BM13"/>
    <mergeCell ref="BQ13:BR13"/>
    <mergeCell ref="BS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BJ14:BK14"/>
    <mergeCell ref="BL14:BM14"/>
    <mergeCell ref="BO14:BP14"/>
    <mergeCell ref="BQ14:BR14"/>
    <mergeCell ref="BS14:BX14"/>
    <mergeCell ref="BY14:BZ14"/>
    <mergeCell ref="CM14:CN14"/>
    <mergeCell ref="CO14:CP14"/>
    <mergeCell ref="CQ14:CR14"/>
    <mergeCell ref="B69:B70"/>
    <mergeCell ref="CA14:CB14"/>
    <mergeCell ref="CC14:CD14"/>
    <mergeCell ref="CE14:CF14"/>
    <mergeCell ref="CG14:CH14"/>
    <mergeCell ref="CI14:CJ14"/>
    <mergeCell ref="CK14:CL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0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C18" sqref="BC18"/>
    </sheetView>
  </sheetViews>
  <sheetFormatPr defaultColWidth="9.140625" defaultRowHeight="12.75"/>
  <cols>
    <col min="1" max="1" width="2.8515625" style="0" customWidth="1"/>
    <col min="2" max="2" width="21.00390625" style="0" bestFit="1" customWidth="1"/>
    <col min="3" max="16" width="3.7109375" style="0" customWidth="1"/>
    <col min="17" max="17" width="5.28125" style="0" bestFit="1" customWidth="1"/>
    <col min="18" max="47" width="3.7109375" style="0" customWidth="1"/>
    <col min="48" max="48" width="5.421875" style="0" customWidth="1"/>
    <col min="49" max="49" width="2.8515625" style="0" customWidth="1"/>
    <col min="50" max="50" width="45.7109375" style="0" customWidth="1"/>
    <col min="51" max="51" width="52.28125" style="0" customWidth="1"/>
    <col min="54" max="70" width="6.8515625" style="0" customWidth="1"/>
    <col min="71" max="71" width="10.8515625" style="0" customWidth="1"/>
    <col min="72" max="80" width="6.8515625" style="0" customWidth="1"/>
    <col min="81" max="81" width="10.421875" style="0" customWidth="1"/>
    <col min="82" max="96" width="6.8515625" style="0" customWidth="1"/>
  </cols>
  <sheetData>
    <row r="1" spans="2:60" ht="12.75">
      <c r="B1" s="94" t="s">
        <v>149</v>
      </c>
      <c r="C1" s="94"/>
      <c r="D1" s="94"/>
      <c r="E1" s="94"/>
      <c r="F1" s="94"/>
      <c r="G1" s="94"/>
      <c r="H1" s="94"/>
      <c r="I1" s="94"/>
      <c r="J1" s="94"/>
      <c r="AX1" s="97" t="s">
        <v>151</v>
      </c>
      <c r="AY1" s="32"/>
      <c r="AZ1" s="32"/>
      <c r="BA1" s="32"/>
      <c r="BB1" s="32"/>
      <c r="BC1" s="32"/>
      <c r="BD1" s="32"/>
      <c r="BE1" s="32"/>
      <c r="BF1" s="32"/>
      <c r="BG1" s="32"/>
      <c r="BH1" s="16"/>
    </row>
    <row r="2" spans="2:59" s="1" customFormat="1" ht="12.75">
      <c r="B2" s="1" t="s">
        <v>100</v>
      </c>
      <c r="C2" s="348" t="s">
        <v>0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199"/>
      <c r="S2" s="199"/>
      <c r="T2" s="348" t="s">
        <v>42</v>
      </c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8" t="s">
        <v>1</v>
      </c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12"/>
      <c r="AW2" s="16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2:59" s="1" customFormat="1" ht="81" customHeight="1">
      <c r="B3" s="7" t="s">
        <v>10</v>
      </c>
      <c r="C3" s="5"/>
      <c r="D3" s="5"/>
      <c r="E3" s="5"/>
      <c r="F3" s="5"/>
      <c r="G3" s="8" t="s">
        <v>6</v>
      </c>
      <c r="H3" s="5"/>
      <c r="I3" s="5"/>
      <c r="J3" s="5"/>
      <c r="K3" s="5" t="s">
        <v>11</v>
      </c>
      <c r="L3" s="5"/>
      <c r="M3" s="5"/>
      <c r="N3" s="5"/>
      <c r="O3" s="6" t="s">
        <v>101</v>
      </c>
      <c r="P3" s="5"/>
      <c r="Q3" s="99" t="s">
        <v>21</v>
      </c>
      <c r="R3" s="10"/>
      <c r="S3" s="10"/>
      <c r="T3" s="5"/>
      <c r="U3" s="5"/>
      <c r="V3" s="5" t="s">
        <v>24</v>
      </c>
      <c r="W3" s="5"/>
      <c r="X3" s="5"/>
      <c r="Y3" s="5"/>
      <c r="Z3" s="5"/>
      <c r="AA3" s="5"/>
      <c r="AB3" s="5"/>
      <c r="AC3" s="5"/>
      <c r="AD3" s="5" t="s">
        <v>29</v>
      </c>
      <c r="AE3" s="5"/>
      <c r="AF3" s="5" t="s">
        <v>33</v>
      </c>
      <c r="AG3" s="5"/>
      <c r="AH3" s="5" t="s">
        <v>32</v>
      </c>
      <c r="AI3" s="5"/>
      <c r="AJ3" s="5"/>
      <c r="AK3" s="5"/>
      <c r="AL3" s="5"/>
      <c r="AM3" s="5"/>
      <c r="AN3" s="5" t="s">
        <v>36</v>
      </c>
      <c r="AO3" s="5"/>
      <c r="AP3" s="5"/>
      <c r="AQ3" s="5" t="s">
        <v>65</v>
      </c>
      <c r="AR3" s="5"/>
      <c r="AS3" s="5"/>
      <c r="AT3" s="5" t="s">
        <v>40</v>
      </c>
      <c r="AU3" s="5"/>
      <c r="AV3" s="14" t="s">
        <v>41</v>
      </c>
      <c r="AW3" s="14"/>
      <c r="AX3" s="96"/>
      <c r="AY3" s="36"/>
      <c r="AZ3" s="3"/>
      <c r="BA3" s="3"/>
      <c r="BB3" s="3"/>
      <c r="BC3" s="3"/>
      <c r="BD3" s="3"/>
      <c r="BE3" s="3"/>
      <c r="BF3" s="3"/>
      <c r="BG3" s="3"/>
    </row>
    <row r="4" spans="7:59" s="1" customFormat="1" ht="12.75">
      <c r="G4" s="2"/>
      <c r="K4" s="2"/>
      <c r="O4" s="2"/>
      <c r="Q4" s="9"/>
      <c r="R4" s="9"/>
      <c r="S4" s="18"/>
      <c r="T4" s="3"/>
      <c r="V4" s="2"/>
      <c r="W4" s="3"/>
      <c r="AD4" s="2"/>
      <c r="AF4" s="2"/>
      <c r="AH4" s="2"/>
      <c r="AN4" s="2"/>
      <c r="AQ4" s="2"/>
      <c r="AT4" s="2"/>
      <c r="AV4" s="13"/>
      <c r="AW4" s="16"/>
      <c r="AX4" s="327"/>
      <c r="AY4" s="326"/>
      <c r="AZ4" s="3"/>
      <c r="BA4" s="3"/>
      <c r="BB4" s="3"/>
      <c r="BC4" s="3"/>
      <c r="BD4" s="3"/>
      <c r="BE4" s="3"/>
      <c r="BF4" s="3"/>
      <c r="BG4" s="3"/>
    </row>
    <row r="5" spans="2:59" s="1" customFormat="1" ht="12.75">
      <c r="B5" s="1" t="s">
        <v>150</v>
      </c>
      <c r="C5" s="22"/>
      <c r="D5" s="22"/>
      <c r="E5" s="22"/>
      <c r="F5" s="22"/>
      <c r="G5" s="423"/>
      <c r="H5" s="423"/>
      <c r="I5" s="423"/>
      <c r="J5" s="423"/>
      <c r="K5" s="423"/>
      <c r="L5" s="423"/>
      <c r="M5" s="423"/>
      <c r="N5" s="423"/>
      <c r="O5" s="423"/>
      <c r="P5" s="425"/>
      <c r="Q5" s="426"/>
      <c r="R5" s="427"/>
      <c r="S5" s="424"/>
      <c r="T5" s="428"/>
      <c r="U5" s="427"/>
      <c r="V5" s="11"/>
      <c r="W5" s="11"/>
      <c r="X5" s="11"/>
      <c r="Y5" s="11"/>
      <c r="Z5" s="423"/>
      <c r="AA5" s="423"/>
      <c r="AB5" s="423"/>
      <c r="AC5" s="423"/>
      <c r="AD5" s="22"/>
      <c r="AE5" s="21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4"/>
      <c r="AV5" s="17"/>
      <c r="AW5" s="29"/>
      <c r="AX5" s="327"/>
      <c r="AY5" s="326"/>
      <c r="AZ5" s="3"/>
      <c r="BA5" s="3"/>
      <c r="BB5" s="3"/>
      <c r="BC5" s="3"/>
      <c r="BD5" s="3"/>
      <c r="BE5" s="3"/>
      <c r="BF5" s="3"/>
      <c r="BG5" s="3"/>
    </row>
    <row r="6" spans="2:59" s="1" customFormat="1" ht="12.75" customHeight="1">
      <c r="B6" s="1" t="s">
        <v>9</v>
      </c>
      <c r="C6" s="420" t="s">
        <v>5</v>
      </c>
      <c r="D6" s="421"/>
      <c r="E6" s="348" t="s">
        <v>3</v>
      </c>
      <c r="F6" s="349"/>
      <c r="G6" s="2" t="s">
        <v>7</v>
      </c>
      <c r="I6" s="2" t="s">
        <v>7</v>
      </c>
      <c r="K6" s="2" t="s">
        <v>14</v>
      </c>
      <c r="M6" s="2" t="s">
        <v>17</v>
      </c>
      <c r="O6" s="1" t="s">
        <v>19</v>
      </c>
      <c r="Q6" s="9"/>
      <c r="R6" s="9" t="s">
        <v>20</v>
      </c>
      <c r="S6" s="3"/>
      <c r="T6" s="2" t="s">
        <v>22</v>
      </c>
      <c r="V6" s="348" t="s">
        <v>26</v>
      </c>
      <c r="W6" s="349"/>
      <c r="X6" s="349"/>
      <c r="Y6" s="349"/>
      <c r="Z6" s="1" t="s">
        <v>27</v>
      </c>
      <c r="AB6" s="2" t="s">
        <v>27</v>
      </c>
      <c r="AD6" s="1" t="s">
        <v>27</v>
      </c>
      <c r="AF6" s="1" t="s">
        <v>30</v>
      </c>
      <c r="AH6" s="2" t="s">
        <v>30</v>
      </c>
      <c r="AJ6" s="2" t="s">
        <v>30</v>
      </c>
      <c r="AL6" s="2" t="s">
        <v>30</v>
      </c>
      <c r="AN6" s="2" t="s">
        <v>30</v>
      </c>
      <c r="AP6" s="2" t="s">
        <v>30</v>
      </c>
      <c r="AQ6" s="3"/>
      <c r="AR6" s="2" t="s">
        <v>30</v>
      </c>
      <c r="AS6" s="3"/>
      <c r="AT6" s="1" t="s">
        <v>30</v>
      </c>
      <c r="AV6" s="13" t="s">
        <v>182</v>
      </c>
      <c r="AW6" s="16"/>
      <c r="AX6" s="327"/>
      <c r="AY6" s="326"/>
      <c r="AZ6" s="3"/>
      <c r="BA6" s="3"/>
      <c r="BB6" s="3"/>
      <c r="BC6" s="3"/>
      <c r="BD6" s="3"/>
      <c r="BE6" s="3"/>
      <c r="BF6" s="3"/>
      <c r="BG6" s="3"/>
    </row>
    <row r="7" spans="3:59" s="1" customFormat="1" ht="12.75">
      <c r="C7" s="1" t="s">
        <v>2</v>
      </c>
      <c r="E7" s="2" t="s">
        <v>4</v>
      </c>
      <c r="G7" s="2" t="s">
        <v>4</v>
      </c>
      <c r="I7" s="2" t="s">
        <v>4</v>
      </c>
      <c r="K7" s="2" t="s">
        <v>15</v>
      </c>
      <c r="M7" s="2" t="s">
        <v>18</v>
      </c>
      <c r="O7" s="1" t="s">
        <v>15</v>
      </c>
      <c r="Q7" s="9"/>
      <c r="R7" s="9"/>
      <c r="S7" s="3"/>
      <c r="T7" s="2" t="s">
        <v>23</v>
      </c>
      <c r="V7" s="2"/>
      <c r="Z7" s="1" t="s">
        <v>4</v>
      </c>
      <c r="AB7" s="2" t="s">
        <v>4</v>
      </c>
      <c r="AD7" s="1" t="s">
        <v>4</v>
      </c>
      <c r="AF7" s="1" t="s">
        <v>31</v>
      </c>
      <c r="AH7" s="2" t="s">
        <v>31</v>
      </c>
      <c r="AJ7" s="2" t="s">
        <v>31</v>
      </c>
      <c r="AL7" s="2" t="s">
        <v>31</v>
      </c>
      <c r="AN7" s="2" t="s">
        <v>31</v>
      </c>
      <c r="AP7" s="2" t="s">
        <v>31</v>
      </c>
      <c r="AQ7" s="3"/>
      <c r="AR7" s="2" t="s">
        <v>31</v>
      </c>
      <c r="AS7" s="3"/>
      <c r="AT7" s="1" t="s">
        <v>31</v>
      </c>
      <c r="AV7" s="13"/>
      <c r="AW7" s="16"/>
      <c r="AX7" s="327"/>
      <c r="AY7" s="326"/>
      <c r="AZ7" s="3"/>
      <c r="BA7" s="3"/>
      <c r="BB7" s="3"/>
      <c r="BC7" s="3"/>
      <c r="BD7" s="3"/>
      <c r="BE7" s="3"/>
      <c r="BF7" s="3"/>
      <c r="BG7" s="3"/>
    </row>
    <row r="8" spans="5:59" s="1" customFormat="1" ht="12.75">
      <c r="E8" s="2"/>
      <c r="G8" s="2"/>
      <c r="I8" s="2"/>
      <c r="K8" s="2"/>
      <c r="M8" s="2" t="s">
        <v>4</v>
      </c>
      <c r="Q8" s="9"/>
      <c r="R8" s="9"/>
      <c r="S8" s="3"/>
      <c r="T8" s="2"/>
      <c r="V8" s="2"/>
      <c r="AB8" s="2"/>
      <c r="AH8" s="2"/>
      <c r="AJ8" s="2"/>
      <c r="AL8" s="2"/>
      <c r="AN8" s="2"/>
      <c r="AP8" s="2"/>
      <c r="AQ8" s="3"/>
      <c r="AR8" s="2"/>
      <c r="AS8" s="3"/>
      <c r="AT8" s="3"/>
      <c r="AV8" s="13"/>
      <c r="AW8" s="16"/>
      <c r="AX8" s="327"/>
      <c r="AY8" s="326"/>
      <c r="AZ8" s="3"/>
      <c r="BA8" s="3"/>
      <c r="BB8" s="3"/>
      <c r="BC8" s="3"/>
      <c r="BD8" s="3"/>
      <c r="BE8" s="3"/>
      <c r="BF8" s="3"/>
      <c r="BG8" s="3"/>
    </row>
    <row r="9" spans="2:59" s="1" customFormat="1" ht="104.25" customHeight="1">
      <c r="B9" s="7" t="s">
        <v>10</v>
      </c>
      <c r="C9" s="6"/>
      <c r="D9" s="6"/>
      <c r="E9" s="100" t="s">
        <v>12</v>
      </c>
      <c r="F9" s="100"/>
      <c r="G9" s="100" t="s">
        <v>13</v>
      </c>
      <c r="H9" s="100"/>
      <c r="I9" s="100" t="s">
        <v>8</v>
      </c>
      <c r="J9" s="100"/>
      <c r="K9" s="100" t="s">
        <v>11</v>
      </c>
      <c r="L9" s="100"/>
      <c r="M9" s="422" t="s">
        <v>16</v>
      </c>
      <c r="N9" s="422"/>
      <c r="O9" s="100"/>
      <c r="P9" s="101"/>
      <c r="Q9" s="200" t="s">
        <v>21</v>
      </c>
      <c r="R9" s="102"/>
      <c r="S9" s="205"/>
      <c r="T9" s="100"/>
      <c r="U9" s="100"/>
      <c r="V9" s="395" t="s">
        <v>25</v>
      </c>
      <c r="W9" s="395"/>
      <c r="X9" s="100"/>
      <c r="Y9" s="100"/>
      <c r="Z9" s="100"/>
      <c r="AA9" s="100"/>
      <c r="AB9" s="100" t="s">
        <v>28</v>
      </c>
      <c r="AC9" s="100"/>
      <c r="AD9" s="100"/>
      <c r="AE9" s="100" t="s">
        <v>153</v>
      </c>
      <c r="AF9" s="100"/>
      <c r="AG9" s="100"/>
      <c r="AH9" s="100" t="s">
        <v>33</v>
      </c>
      <c r="AI9" s="100"/>
      <c r="AJ9" s="100" t="s">
        <v>34</v>
      </c>
      <c r="AK9" s="100"/>
      <c r="AL9" s="100" t="s">
        <v>35</v>
      </c>
      <c r="AM9" s="100"/>
      <c r="AN9" s="100" t="s">
        <v>37</v>
      </c>
      <c r="AO9" s="100"/>
      <c r="AP9" s="100" t="s">
        <v>38</v>
      </c>
      <c r="AQ9" s="100"/>
      <c r="AR9" s="100" t="s">
        <v>39</v>
      </c>
      <c r="AS9" s="100"/>
      <c r="AT9" s="100"/>
      <c r="AU9" s="100"/>
      <c r="AV9" s="15" t="s">
        <v>41</v>
      </c>
      <c r="AW9" s="15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2:59" s="1" customFormat="1" ht="12.75">
      <c r="B10" s="1" t="s">
        <v>97</v>
      </c>
      <c r="D10" s="175"/>
      <c r="E10" s="414" t="s">
        <v>48</v>
      </c>
      <c r="F10" s="415"/>
      <c r="G10" s="414" t="s">
        <v>49</v>
      </c>
      <c r="H10" s="415"/>
      <c r="I10" s="414" t="s">
        <v>50</v>
      </c>
      <c r="J10" s="415"/>
      <c r="K10" s="414" t="s">
        <v>51</v>
      </c>
      <c r="L10" s="415"/>
      <c r="M10" s="414" t="s">
        <v>52</v>
      </c>
      <c r="N10" s="415"/>
      <c r="O10" s="414" t="s">
        <v>53</v>
      </c>
      <c r="P10" s="419"/>
      <c r="Q10" s="211" t="s">
        <v>54</v>
      </c>
      <c r="R10" s="416" t="s">
        <v>55</v>
      </c>
      <c r="S10" s="415"/>
      <c r="T10" s="414" t="s">
        <v>56</v>
      </c>
      <c r="U10" s="415"/>
      <c r="V10" s="414" t="s">
        <v>57</v>
      </c>
      <c r="W10" s="416"/>
      <c r="X10" s="416"/>
      <c r="Y10" s="416"/>
      <c r="Z10" s="416"/>
      <c r="AA10" s="415"/>
      <c r="AB10" s="414" t="s">
        <v>58</v>
      </c>
      <c r="AC10" s="415"/>
      <c r="AD10" s="414" t="s">
        <v>59</v>
      </c>
      <c r="AE10" s="415"/>
      <c r="AF10" s="417">
        <v>1370</v>
      </c>
      <c r="AG10" s="418"/>
      <c r="AH10" s="414" t="s">
        <v>60</v>
      </c>
      <c r="AI10" s="415"/>
      <c r="AJ10" s="414" t="s">
        <v>61</v>
      </c>
      <c r="AK10" s="415"/>
      <c r="AL10" s="414" t="s">
        <v>62</v>
      </c>
      <c r="AM10" s="415"/>
      <c r="AN10" s="414" t="s">
        <v>63</v>
      </c>
      <c r="AO10" s="415"/>
      <c r="AP10" s="414" t="s">
        <v>64</v>
      </c>
      <c r="AQ10" s="415"/>
      <c r="AR10" s="414" t="s">
        <v>66</v>
      </c>
      <c r="AS10" s="415"/>
      <c r="AT10" s="414" t="s">
        <v>67</v>
      </c>
      <c r="AU10" s="415"/>
      <c r="AX10" s="45"/>
      <c r="AY10" s="50"/>
      <c r="AZ10" s="3"/>
      <c r="BA10" s="3"/>
      <c r="BB10" s="3"/>
      <c r="BC10" s="3"/>
      <c r="BD10" s="3"/>
      <c r="BE10" s="3"/>
      <c r="BF10" s="3"/>
      <c r="BG10" s="3"/>
    </row>
    <row r="11" spans="2:59" s="1" customFormat="1" ht="12.75">
      <c r="B11" s="1" t="s">
        <v>160</v>
      </c>
      <c r="D11" s="18"/>
      <c r="E11" s="408">
        <f>(E10/15)*0.13</f>
        <v>1.1266666666666667</v>
      </c>
      <c r="F11" s="322"/>
      <c r="G11" s="408">
        <f>(G10/15)*0.22</f>
        <v>3.2266666666666666</v>
      </c>
      <c r="H11" s="322"/>
      <c r="I11" s="408">
        <f>(I10/15)*0.11</f>
        <v>0.8066666666666666</v>
      </c>
      <c r="J11" s="322"/>
      <c r="K11" s="408">
        <f>(K10/15)*0.28</f>
        <v>5.2266666666666675</v>
      </c>
      <c r="L11" s="322"/>
      <c r="M11" s="408">
        <f>(M10/15)*0.145</f>
        <v>1.4016666666666664</v>
      </c>
      <c r="N11" s="322"/>
      <c r="O11" s="408">
        <f>(O10/15)*0.105</f>
        <v>0.735</v>
      </c>
      <c r="P11" s="413"/>
      <c r="Q11" s="206">
        <f>(60/15)*0.035</f>
        <v>0.14</v>
      </c>
      <c r="R11" s="322">
        <f>(60/15)*0.125</f>
        <v>0.5</v>
      </c>
      <c r="S11" s="409"/>
      <c r="T11" s="408">
        <f>(60/15)*0.71</f>
        <v>2.84</v>
      </c>
      <c r="U11" s="409"/>
      <c r="V11" s="408">
        <f>(60/15)*3.125</f>
        <v>12.5</v>
      </c>
      <c r="W11" s="322"/>
      <c r="X11" s="322"/>
      <c r="Y11" s="322"/>
      <c r="Z11" s="322"/>
      <c r="AA11" s="409"/>
      <c r="AB11" s="408">
        <f>(60/15)*0.485</f>
        <v>1.94</v>
      </c>
      <c r="AC11" s="409"/>
      <c r="AD11" s="408">
        <f>(60/15)*0.235</f>
        <v>0.94</v>
      </c>
      <c r="AE11" s="409"/>
      <c r="AF11" s="408">
        <f>(60/15)*1.37</f>
        <v>5.48</v>
      </c>
      <c r="AG11" s="409"/>
      <c r="AH11" s="408">
        <f>(60/15)*0.55</f>
        <v>2.2</v>
      </c>
      <c r="AI11" s="409"/>
      <c r="AJ11" s="408">
        <f>(60/15)*0.435</f>
        <v>1.74</v>
      </c>
      <c r="AK11" s="409"/>
      <c r="AL11" s="408">
        <f>(60/15)*0.39</f>
        <v>1.56</v>
      </c>
      <c r="AM11" s="409"/>
      <c r="AN11" s="408">
        <f>(60/15)*0.09</f>
        <v>0.36</v>
      </c>
      <c r="AO11" s="409"/>
      <c r="AP11" s="408">
        <f>(60/15)*0.27</f>
        <v>1.08</v>
      </c>
      <c r="AQ11" s="409"/>
      <c r="AR11" s="408">
        <f>(60/15)*0.115</f>
        <v>0.46</v>
      </c>
      <c r="AS11" s="409"/>
      <c r="AT11" s="408">
        <f>(60/15)*0.1</f>
        <v>0.4</v>
      </c>
      <c r="AU11" s="322"/>
      <c r="AV11" s="2"/>
      <c r="AW11" s="2"/>
      <c r="AX11" s="2"/>
      <c r="AY11" s="18" t="s">
        <v>159</v>
      </c>
      <c r="BG11" s="3"/>
    </row>
    <row r="12" spans="2:96" s="1" customFormat="1" ht="12.75">
      <c r="B12" s="1" t="s">
        <v>104</v>
      </c>
      <c r="D12" s="18"/>
      <c r="E12" s="401">
        <f>E10/9000</f>
        <v>0.014444444444444444</v>
      </c>
      <c r="F12" s="319"/>
      <c r="G12" s="319">
        <f>G10/9000</f>
        <v>0.024444444444444446</v>
      </c>
      <c r="H12" s="319"/>
      <c r="I12" s="401">
        <f>I10/9000</f>
        <v>0.012222222222222223</v>
      </c>
      <c r="J12" s="319"/>
      <c r="K12" s="319">
        <f>K10/9000</f>
        <v>0.03111111111111111</v>
      </c>
      <c r="L12" s="319"/>
      <c r="M12" s="401">
        <f>M10/9000</f>
        <v>0.01611111111111111</v>
      </c>
      <c r="N12" s="319"/>
      <c r="O12" s="319">
        <f>O10/9000</f>
        <v>0.011666666666666667</v>
      </c>
      <c r="P12" s="319"/>
      <c r="Q12" s="174">
        <f>35/9000</f>
        <v>0.0038888888888888888</v>
      </c>
      <c r="R12" s="319">
        <f>R10/9000</f>
        <v>0.013888888888888888</v>
      </c>
      <c r="S12" s="319"/>
      <c r="T12" s="401">
        <f>T10/9000</f>
        <v>0.07888888888888888</v>
      </c>
      <c r="U12" s="319"/>
      <c r="V12" s="401">
        <f>3125/9000</f>
        <v>0.3472222222222222</v>
      </c>
      <c r="W12" s="319"/>
      <c r="X12" s="319"/>
      <c r="Y12" s="319"/>
      <c r="Z12" s="319"/>
      <c r="AA12" s="405"/>
      <c r="AB12" s="401">
        <f>AB10/9000</f>
        <v>0.05388888888888889</v>
      </c>
      <c r="AC12" s="319"/>
      <c r="AD12" s="401">
        <f>AD10/9000</f>
        <v>0.026111111111111113</v>
      </c>
      <c r="AE12" s="319"/>
      <c r="AF12" s="401">
        <f>AF10/9000</f>
        <v>0.15222222222222223</v>
      </c>
      <c r="AG12" s="319"/>
      <c r="AH12" s="401">
        <f>AH10/9000</f>
        <v>0.06111111111111111</v>
      </c>
      <c r="AI12" s="319"/>
      <c r="AJ12" s="401">
        <f>AJ10/9000</f>
        <v>0.04833333333333333</v>
      </c>
      <c r="AK12" s="319"/>
      <c r="AL12" s="401">
        <f>AL10/9000</f>
        <v>0.043333333333333335</v>
      </c>
      <c r="AM12" s="319"/>
      <c r="AN12" s="401">
        <f>AN10/9000</f>
        <v>0.01</v>
      </c>
      <c r="AO12" s="319"/>
      <c r="AP12" s="401">
        <f>AP10/9000</f>
        <v>0.03</v>
      </c>
      <c r="AQ12" s="319"/>
      <c r="AR12" s="401">
        <f>AR10/9000</f>
        <v>0.012777777777777779</v>
      </c>
      <c r="AS12" s="319"/>
      <c r="AT12" s="401">
        <f>AT10/9000</f>
        <v>0.011111111111111112</v>
      </c>
      <c r="AU12" s="319"/>
      <c r="AX12" s="38"/>
      <c r="AY12" s="52"/>
      <c r="AZ12" s="3"/>
      <c r="BA12" s="3"/>
      <c r="BB12" s="182">
        <v>130</v>
      </c>
      <c r="BC12" s="177"/>
      <c r="BD12" s="182">
        <v>220</v>
      </c>
      <c r="BE12" s="177"/>
      <c r="BF12" s="182">
        <v>110</v>
      </c>
      <c r="BG12" s="177"/>
      <c r="BH12" s="182">
        <v>280</v>
      </c>
      <c r="BI12" s="177"/>
      <c r="BJ12" s="182">
        <v>145</v>
      </c>
      <c r="BK12" s="177"/>
      <c r="BL12" s="182">
        <v>105</v>
      </c>
      <c r="BM12" s="178"/>
      <c r="BN12" s="183">
        <v>35</v>
      </c>
      <c r="BO12" s="184">
        <v>125</v>
      </c>
      <c r="BP12" s="177"/>
      <c r="BQ12" s="182">
        <v>710</v>
      </c>
      <c r="BR12" s="177"/>
      <c r="BS12" s="176">
        <v>3125</v>
      </c>
      <c r="BT12" s="179"/>
      <c r="BU12" s="179"/>
      <c r="BV12" s="179"/>
      <c r="BW12" s="179"/>
      <c r="BX12" s="177"/>
      <c r="BY12" s="182">
        <v>485</v>
      </c>
      <c r="BZ12" s="177"/>
      <c r="CA12" s="182">
        <v>235</v>
      </c>
      <c r="CB12" s="177"/>
      <c r="CC12" s="180">
        <v>1370</v>
      </c>
      <c r="CD12" s="181"/>
      <c r="CE12" s="182">
        <v>550</v>
      </c>
      <c r="CF12" s="177"/>
      <c r="CG12" s="182">
        <v>435</v>
      </c>
      <c r="CH12" s="177"/>
      <c r="CI12" s="182">
        <v>390</v>
      </c>
      <c r="CJ12" s="177"/>
      <c r="CK12" s="182">
        <v>90</v>
      </c>
      <c r="CL12" s="177"/>
      <c r="CM12" s="182">
        <v>270</v>
      </c>
      <c r="CN12" s="177"/>
      <c r="CO12" s="182">
        <v>115</v>
      </c>
      <c r="CP12" s="177"/>
      <c r="CQ12" s="182">
        <v>100</v>
      </c>
      <c r="CR12" s="177"/>
    </row>
    <row r="13" spans="4:96" s="1" customFormat="1" ht="12.75">
      <c r="D13" s="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X13" s="51"/>
      <c r="AY13" s="3"/>
      <c r="AZ13" s="3"/>
      <c r="BA13" s="3"/>
      <c r="BB13" s="408">
        <f>(BB12/15)*0.13</f>
        <v>1.1266666666666667</v>
      </c>
      <c r="BC13" s="322"/>
      <c r="BD13" s="408">
        <f>(BD12/15)*0.22</f>
        <v>3.2266666666666666</v>
      </c>
      <c r="BE13" s="322"/>
      <c r="BF13" s="408">
        <f>(BF12/15)*0.11</f>
        <v>0.8066666666666666</v>
      </c>
      <c r="BG13" s="322"/>
      <c r="BH13" s="408">
        <f>(BH12/15)*0.28</f>
        <v>5.2266666666666675</v>
      </c>
      <c r="BI13" s="322"/>
      <c r="BJ13" s="408">
        <f>(BJ12/15)*0.145</f>
        <v>1.4016666666666664</v>
      </c>
      <c r="BK13" s="322"/>
      <c r="BL13" s="408">
        <f>(BL12/15)*0.105</f>
        <v>0.735</v>
      </c>
      <c r="BM13" s="413"/>
      <c r="BN13" s="206">
        <f>(60/15)*0.035</f>
        <v>0.14</v>
      </c>
      <c r="BO13" s="322">
        <f>(60/15)*0.125</f>
        <v>0.5</v>
      </c>
      <c r="BP13" s="409"/>
      <c r="BQ13" s="408">
        <f>(60/15)*0.71</f>
        <v>2.84</v>
      </c>
      <c r="BR13" s="409"/>
      <c r="BS13" s="408">
        <f>(60/15)*3.125</f>
        <v>12.5</v>
      </c>
      <c r="BT13" s="322"/>
      <c r="BU13" s="322"/>
      <c r="BV13" s="322"/>
      <c r="BW13" s="322"/>
      <c r="BX13" s="409"/>
      <c r="BY13" s="408">
        <f>(60/15)*0.485</f>
        <v>1.94</v>
      </c>
      <c r="BZ13" s="409"/>
      <c r="CA13" s="408">
        <f>(60/15)*0.235</f>
        <v>0.94</v>
      </c>
      <c r="CB13" s="409"/>
      <c r="CC13" s="408">
        <f>(60/15)*1.37</f>
        <v>5.48</v>
      </c>
      <c r="CD13" s="409"/>
      <c r="CE13" s="408">
        <f>(60/15)*0.55</f>
        <v>2.2</v>
      </c>
      <c r="CF13" s="409"/>
      <c r="CG13" s="408">
        <f>(60/15)*0.435</f>
        <v>1.74</v>
      </c>
      <c r="CH13" s="409"/>
      <c r="CI13" s="408">
        <f>(60/15)*0.39</f>
        <v>1.56</v>
      </c>
      <c r="CJ13" s="409"/>
      <c r="CK13" s="408">
        <f>(60/15)*0.09</f>
        <v>0.36</v>
      </c>
      <c r="CL13" s="409"/>
      <c r="CM13" s="408">
        <f>(60/15)*0.27</f>
        <v>1.08</v>
      </c>
      <c r="CN13" s="409"/>
      <c r="CO13" s="408">
        <f>(60/15)*0.115</f>
        <v>0.46</v>
      </c>
      <c r="CP13" s="409"/>
      <c r="CQ13" s="408">
        <f>(60/15)*0.1</f>
        <v>0.4</v>
      </c>
      <c r="CR13" s="322"/>
    </row>
    <row r="14" spans="2:96" s="1" customFormat="1" ht="12.75" customHeight="1">
      <c r="B14" s="45" t="s">
        <v>68</v>
      </c>
      <c r="C14" s="406" t="s">
        <v>43</v>
      </c>
      <c r="D14" s="406"/>
      <c r="E14" s="406"/>
      <c r="F14" s="406"/>
      <c r="G14" s="406" t="s">
        <v>44</v>
      </c>
      <c r="H14" s="406"/>
      <c r="I14" s="406"/>
      <c r="J14" s="406"/>
      <c r="K14" s="410" t="s">
        <v>45</v>
      </c>
      <c r="L14" s="410"/>
      <c r="M14" s="411" t="s">
        <v>44</v>
      </c>
      <c r="N14" s="411"/>
      <c r="O14" s="411"/>
      <c r="P14" s="411"/>
      <c r="Q14" s="87" t="s">
        <v>15</v>
      </c>
      <c r="R14" s="87"/>
      <c r="S14" s="88"/>
      <c r="T14" s="412" t="s">
        <v>46</v>
      </c>
      <c r="U14" s="412"/>
      <c r="V14" s="410" t="s">
        <v>144</v>
      </c>
      <c r="W14" s="410"/>
      <c r="X14" s="410"/>
      <c r="Y14" s="410"/>
      <c r="Z14" s="410" t="s">
        <v>47</v>
      </c>
      <c r="AA14" s="410"/>
      <c r="AB14" s="410"/>
      <c r="AC14" s="410"/>
      <c r="AD14" s="410"/>
      <c r="AE14" s="410"/>
      <c r="AF14" s="410"/>
      <c r="AG14" s="410"/>
      <c r="AH14" s="412" t="s">
        <v>46</v>
      </c>
      <c r="AI14" s="412"/>
      <c r="AJ14" s="412"/>
      <c r="AK14" s="412"/>
      <c r="AL14" s="412"/>
      <c r="AM14" s="412"/>
      <c r="AN14" s="406" t="s">
        <v>44</v>
      </c>
      <c r="AO14" s="406"/>
      <c r="AP14" s="406"/>
      <c r="AQ14" s="406"/>
      <c r="AR14" s="406"/>
      <c r="AS14" s="406"/>
      <c r="AT14" s="406"/>
      <c r="AU14" s="407"/>
      <c r="AV14" s="16"/>
      <c r="AW14" s="16"/>
      <c r="AX14" s="45" t="s">
        <v>86</v>
      </c>
      <c r="AY14" s="50" t="s">
        <v>87</v>
      </c>
      <c r="AZ14" s="3"/>
      <c r="BA14" s="3"/>
      <c r="BB14" s="401">
        <f>BB12/9000</f>
        <v>0.014444444444444444</v>
      </c>
      <c r="BC14" s="319"/>
      <c r="BD14" s="319">
        <f>BD12/9000</f>
        <v>0.024444444444444446</v>
      </c>
      <c r="BE14" s="319"/>
      <c r="BF14" s="401">
        <f>BF12/9000</f>
        <v>0.012222222222222223</v>
      </c>
      <c r="BG14" s="319"/>
      <c r="BH14" s="319">
        <f>BH12/9000</f>
        <v>0.03111111111111111</v>
      </c>
      <c r="BI14" s="319"/>
      <c r="BJ14" s="401">
        <f>BJ12/9000</f>
        <v>0.01611111111111111</v>
      </c>
      <c r="BK14" s="319"/>
      <c r="BL14" s="319">
        <f>BL12/9000</f>
        <v>0.011666666666666667</v>
      </c>
      <c r="BM14" s="319"/>
      <c r="BN14" s="174">
        <f>35/9000</f>
        <v>0.0038888888888888888</v>
      </c>
      <c r="BO14" s="319">
        <f>BO12/9000</f>
        <v>0.013888888888888888</v>
      </c>
      <c r="BP14" s="319"/>
      <c r="BQ14" s="401">
        <f>BQ12/9000</f>
        <v>0.07888888888888888</v>
      </c>
      <c r="BR14" s="319"/>
      <c r="BS14" s="401">
        <f>3125/9000</f>
        <v>0.3472222222222222</v>
      </c>
      <c r="BT14" s="319"/>
      <c r="BU14" s="319"/>
      <c r="BV14" s="319"/>
      <c r="BW14" s="319"/>
      <c r="BX14" s="405"/>
      <c r="BY14" s="401">
        <f>BY12/9000</f>
        <v>0.05388888888888889</v>
      </c>
      <c r="BZ14" s="319"/>
      <c r="CA14" s="401">
        <f>CA12/9000</f>
        <v>0.026111111111111113</v>
      </c>
      <c r="CB14" s="319"/>
      <c r="CC14" s="401">
        <f>CC12/9000</f>
        <v>0.15222222222222223</v>
      </c>
      <c r="CD14" s="319"/>
      <c r="CE14" s="401">
        <f>CE12/9000</f>
        <v>0.06111111111111111</v>
      </c>
      <c r="CF14" s="319"/>
      <c r="CG14" s="401">
        <f>CG12/9000</f>
        <v>0.04833333333333333</v>
      </c>
      <c r="CH14" s="319"/>
      <c r="CI14" s="401">
        <f>CI12/9000</f>
        <v>0.043333333333333335</v>
      </c>
      <c r="CJ14" s="319"/>
      <c r="CK14" s="401">
        <f>CK12/9000</f>
        <v>0.01</v>
      </c>
      <c r="CL14" s="319"/>
      <c r="CM14" s="401">
        <f>CM12/9000</f>
        <v>0.03</v>
      </c>
      <c r="CN14" s="319"/>
      <c r="CO14" s="401">
        <f>CO12/9000</f>
        <v>0.012777777777777779</v>
      </c>
      <c r="CP14" s="319"/>
      <c r="CQ14" s="401">
        <f>CQ12/9000</f>
        <v>0.011111111111111112</v>
      </c>
      <c r="CR14" s="319"/>
    </row>
    <row r="15" spans="2:59" s="1" customFormat="1" ht="12.75">
      <c r="B15" s="2" t="s">
        <v>76</v>
      </c>
      <c r="C15" s="203"/>
      <c r="D15" s="203"/>
      <c r="E15" s="366" t="s">
        <v>78</v>
      </c>
      <c r="F15" s="366"/>
      <c r="G15" s="366"/>
      <c r="H15" s="366"/>
      <c r="I15" s="366"/>
      <c r="J15" s="366"/>
      <c r="K15" s="388" t="s">
        <v>79</v>
      </c>
      <c r="L15" s="388"/>
      <c r="M15" s="388" t="s">
        <v>80</v>
      </c>
      <c r="N15" s="388"/>
      <c r="O15" s="388" t="s">
        <v>79</v>
      </c>
      <c r="P15" s="374"/>
      <c r="Q15" s="199"/>
      <c r="R15" s="402" t="s">
        <v>148</v>
      </c>
      <c r="S15" s="403"/>
      <c r="T15" s="349" t="s">
        <v>79</v>
      </c>
      <c r="U15" s="349"/>
      <c r="V15" s="199"/>
      <c r="W15" s="199"/>
      <c r="X15" s="199"/>
      <c r="Y15" s="199"/>
      <c r="Z15" s="199"/>
      <c r="AA15" s="199"/>
      <c r="AB15" s="349" t="s">
        <v>83</v>
      </c>
      <c r="AC15" s="349"/>
      <c r="AD15" s="349"/>
      <c r="AE15" s="349"/>
      <c r="AF15" s="349"/>
      <c r="AG15" s="349"/>
      <c r="AH15" s="349"/>
      <c r="AI15" s="349"/>
      <c r="AJ15" s="349"/>
      <c r="AK15" s="349"/>
      <c r="AL15" s="388" t="s">
        <v>82</v>
      </c>
      <c r="AM15" s="388"/>
      <c r="AN15" s="388"/>
      <c r="AO15" s="388"/>
      <c r="AP15" s="388"/>
      <c r="AQ15" s="388"/>
      <c r="AR15" s="388"/>
      <c r="AS15" s="388"/>
      <c r="AT15" s="388"/>
      <c r="AU15" s="404"/>
      <c r="AV15" s="16"/>
      <c r="AW15" s="16"/>
      <c r="AX15" s="2"/>
      <c r="AY15" s="18"/>
      <c r="BG15" s="3"/>
    </row>
    <row r="16" spans="2:59" s="1" customFormat="1" ht="12.75">
      <c r="B16" s="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388" t="s">
        <v>81</v>
      </c>
      <c r="N16" s="388"/>
      <c r="O16" s="203"/>
      <c r="P16" s="203"/>
      <c r="Q16" s="83"/>
      <c r="R16" s="402"/>
      <c r="S16" s="403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201"/>
      <c r="AV16" s="16"/>
      <c r="AW16" s="16"/>
      <c r="AX16" s="2"/>
      <c r="AY16" s="18"/>
      <c r="BG16" s="3"/>
    </row>
    <row r="17" spans="2:59" s="1" customFormat="1" ht="12.75">
      <c r="B17" s="2" t="s">
        <v>84</v>
      </c>
      <c r="C17" s="378" t="s">
        <v>85</v>
      </c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49" t="s">
        <v>79</v>
      </c>
      <c r="U17" s="349"/>
      <c r="V17" s="199"/>
      <c r="W17" s="199"/>
      <c r="X17" s="199"/>
      <c r="Y17" s="199"/>
      <c r="Z17" s="378" t="s">
        <v>85</v>
      </c>
      <c r="AA17" s="378"/>
      <c r="AB17" s="378"/>
      <c r="AC17" s="378"/>
      <c r="AD17" s="349" t="s">
        <v>79</v>
      </c>
      <c r="AE17" s="349"/>
      <c r="AF17" s="349"/>
      <c r="AG17" s="349"/>
      <c r="AH17" s="349"/>
      <c r="AI17" s="349"/>
      <c r="AJ17" s="349"/>
      <c r="AK17" s="349"/>
      <c r="AL17" s="378" t="s">
        <v>85</v>
      </c>
      <c r="AM17" s="378"/>
      <c r="AN17" s="378"/>
      <c r="AO17" s="378"/>
      <c r="AP17" s="378"/>
      <c r="AQ17" s="378"/>
      <c r="AR17" s="378"/>
      <c r="AS17" s="378"/>
      <c r="AT17" s="378"/>
      <c r="AU17" s="377"/>
      <c r="AV17" s="16"/>
      <c r="AW17" s="16"/>
      <c r="AX17" s="2"/>
      <c r="AY17" s="18"/>
      <c r="BG17" s="3"/>
    </row>
    <row r="18" spans="2:59" s="1" customFormat="1" ht="118.5" customHeight="1">
      <c r="B18" s="46" t="s">
        <v>88</v>
      </c>
      <c r="C18" s="395" t="s">
        <v>89</v>
      </c>
      <c r="D18" s="395"/>
      <c r="E18" s="400" t="s">
        <v>90</v>
      </c>
      <c r="F18" s="400"/>
      <c r="G18" s="400"/>
      <c r="H18" s="400"/>
      <c r="I18" s="400"/>
      <c r="J18" s="400"/>
      <c r="K18" s="400" t="s">
        <v>91</v>
      </c>
      <c r="L18" s="400"/>
      <c r="M18" s="400" t="s">
        <v>90</v>
      </c>
      <c r="N18" s="400"/>
      <c r="O18" s="400"/>
      <c r="P18" s="400"/>
      <c r="Q18" s="84"/>
      <c r="R18" s="9"/>
      <c r="S18" s="4"/>
      <c r="T18" s="395" t="s">
        <v>92</v>
      </c>
      <c r="U18" s="395"/>
      <c r="V18" s="395" t="s">
        <v>93</v>
      </c>
      <c r="W18" s="395"/>
      <c r="X18" s="395"/>
      <c r="Y18" s="395"/>
      <c r="Z18" s="395"/>
      <c r="AA18" s="395"/>
      <c r="AB18" s="395" t="s">
        <v>94</v>
      </c>
      <c r="AC18" s="395"/>
      <c r="AD18" s="395"/>
      <c r="AE18" s="395"/>
      <c r="AF18" s="395"/>
      <c r="AG18" s="395"/>
      <c r="AH18" s="395"/>
      <c r="AI18" s="395"/>
      <c r="AJ18" s="395"/>
      <c r="AK18" s="395"/>
      <c r="AL18" s="395" t="s">
        <v>95</v>
      </c>
      <c r="AM18" s="395"/>
      <c r="AN18" s="395"/>
      <c r="AO18" s="395"/>
      <c r="AP18" s="395"/>
      <c r="AQ18" s="395"/>
      <c r="AR18" s="395"/>
      <c r="AS18" s="395"/>
      <c r="AT18" s="395"/>
      <c r="AU18" s="396"/>
      <c r="AV18" s="14"/>
      <c r="AW18" s="14"/>
      <c r="AX18" s="93"/>
      <c r="AY18" s="20"/>
      <c r="AZ18" s="7"/>
      <c r="BG18" s="3"/>
    </row>
    <row r="19" spans="2:59" ht="12.75">
      <c r="B19" s="48" t="s">
        <v>152</v>
      </c>
      <c r="C19" s="397" t="s">
        <v>139</v>
      </c>
      <c r="D19" s="397"/>
      <c r="E19" s="397"/>
      <c r="F19" s="397"/>
      <c r="G19" s="397"/>
      <c r="H19" s="397"/>
      <c r="I19" s="397"/>
      <c r="J19" s="397"/>
      <c r="K19" s="398" t="s">
        <v>140</v>
      </c>
      <c r="L19" s="398"/>
      <c r="M19" s="398" t="s">
        <v>140</v>
      </c>
      <c r="N19" s="398"/>
      <c r="O19" s="398"/>
      <c r="P19" s="398"/>
      <c r="Q19" s="89" t="s">
        <v>141</v>
      </c>
      <c r="R19" s="85"/>
      <c r="S19" s="86"/>
      <c r="T19" s="398" t="s">
        <v>140</v>
      </c>
      <c r="U19" s="398"/>
      <c r="V19" s="398" t="s">
        <v>142</v>
      </c>
      <c r="W19" s="398"/>
      <c r="X19" s="398"/>
      <c r="Y19" s="398"/>
      <c r="Z19" s="398"/>
      <c r="AA19" s="398"/>
      <c r="AB19" s="398" t="s">
        <v>143</v>
      </c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7" t="s">
        <v>139</v>
      </c>
      <c r="AO19" s="397"/>
      <c r="AP19" s="397"/>
      <c r="AQ19" s="397"/>
      <c r="AR19" s="397"/>
      <c r="AS19" s="397"/>
      <c r="AT19" s="397"/>
      <c r="AU19" s="399"/>
      <c r="AV19" s="16"/>
      <c r="AW19" s="16"/>
      <c r="AX19" s="12"/>
      <c r="AY19" s="37"/>
      <c r="BG19" s="16"/>
    </row>
    <row r="20" spans="50:59" ht="12.75">
      <c r="AX20" s="12"/>
      <c r="AY20" s="37"/>
      <c r="AZ20" s="16"/>
      <c r="BA20" s="16"/>
      <c r="BB20" s="16"/>
      <c r="BC20" s="16"/>
      <c r="BD20" s="16"/>
      <c r="BE20" s="16"/>
      <c r="BF20" s="16"/>
      <c r="BG20" s="16"/>
    </row>
    <row r="21" spans="1:59" ht="12.75" customHeight="1">
      <c r="A21" s="323" t="s">
        <v>162</v>
      </c>
      <c r="B21" s="25" t="s">
        <v>105</v>
      </c>
      <c r="C21" s="148"/>
      <c r="D21" s="148"/>
      <c r="E21" s="148"/>
      <c r="F21" s="148"/>
      <c r="G21" s="148"/>
      <c r="H21" s="148"/>
      <c r="I21" s="148"/>
      <c r="J21" s="148"/>
      <c r="K21" s="392">
        <v>0.0311</v>
      </c>
      <c r="L21" s="392"/>
      <c r="M21" s="148"/>
      <c r="N21" s="148"/>
      <c r="O21" s="148"/>
      <c r="P21" s="151"/>
      <c r="Q21" s="148"/>
      <c r="R21" s="152"/>
      <c r="S21" s="148"/>
      <c r="T21" s="392">
        <v>0.8111</v>
      </c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148"/>
      <c r="AO21" s="148"/>
      <c r="AP21" s="148"/>
      <c r="AQ21" s="148"/>
      <c r="AR21" s="148"/>
      <c r="AS21" s="148"/>
      <c r="AT21" s="148"/>
      <c r="AU21" s="148"/>
      <c r="AX21" s="147" t="s">
        <v>106</v>
      </c>
      <c r="AY21" s="37" t="s">
        <v>107</v>
      </c>
      <c r="AZ21" s="16"/>
      <c r="BA21" s="16"/>
      <c r="BB21" s="16"/>
      <c r="BC21" s="16"/>
      <c r="BD21" s="16"/>
      <c r="BE21" s="16"/>
      <c r="BF21" s="16"/>
      <c r="BG21" s="16"/>
    </row>
    <row r="22" spans="1:59" ht="12.75">
      <c r="A22" s="323"/>
      <c r="B22" s="25" t="s">
        <v>108</v>
      </c>
      <c r="C22" s="149"/>
      <c r="D22" s="150"/>
      <c r="E22" s="150"/>
      <c r="F22" s="150"/>
      <c r="G22" s="150"/>
      <c r="H22" s="150"/>
      <c r="I22" s="150"/>
      <c r="J22" s="150"/>
      <c r="K22" s="363">
        <v>0.0311</v>
      </c>
      <c r="L22" s="337"/>
      <c r="M22" s="149"/>
      <c r="N22" s="149"/>
      <c r="O22" s="149"/>
      <c r="P22" s="149"/>
      <c r="Q22" s="153"/>
      <c r="R22" s="153"/>
      <c r="S22" s="149"/>
      <c r="T22" s="149"/>
      <c r="U22" s="149"/>
      <c r="V22" s="149"/>
      <c r="W22" s="149"/>
      <c r="X22" s="365">
        <v>0.2</v>
      </c>
      <c r="Y22" s="365"/>
      <c r="Z22" s="365"/>
      <c r="AA22" s="394"/>
      <c r="AB22" s="365">
        <f>SUM(AB12:AU12)</f>
        <v>0.44888888888888895</v>
      </c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X22" s="147"/>
      <c r="AY22" s="37" t="s">
        <v>110</v>
      </c>
      <c r="AZ22" s="16"/>
      <c r="BA22" s="16"/>
      <c r="BB22" s="16"/>
      <c r="BC22" s="16"/>
      <c r="BD22" s="16"/>
      <c r="BE22" s="16"/>
      <c r="BF22" s="16"/>
      <c r="BG22" s="16"/>
    </row>
    <row r="23" spans="1:59" ht="27" customHeight="1">
      <c r="A23" s="323"/>
      <c r="B23" s="26" t="s">
        <v>111</v>
      </c>
      <c r="C23" s="154"/>
      <c r="D23" s="154"/>
      <c r="E23" s="154"/>
      <c r="F23" s="154"/>
      <c r="G23" s="154"/>
      <c r="H23" s="154"/>
      <c r="I23" s="154"/>
      <c r="J23" s="154"/>
      <c r="K23" s="356">
        <v>0.0311</v>
      </c>
      <c r="L23" s="356"/>
      <c r="M23" s="154"/>
      <c r="N23" s="154"/>
      <c r="O23" s="154"/>
      <c r="P23" s="172"/>
      <c r="Q23" s="157"/>
      <c r="R23" s="154"/>
      <c r="S23" s="154"/>
      <c r="T23" s="356">
        <v>0.8111</v>
      </c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"/>
      <c r="AO23" s="33"/>
      <c r="AP23" s="33"/>
      <c r="AQ23" s="33"/>
      <c r="AR23" s="33"/>
      <c r="AS23" s="33"/>
      <c r="AT23" s="33"/>
      <c r="AU23" s="33"/>
      <c r="AX23" s="147" t="s">
        <v>109</v>
      </c>
      <c r="AY23" s="37" t="s">
        <v>110</v>
      </c>
      <c r="AZ23" s="16"/>
      <c r="BA23" s="16"/>
      <c r="BB23" s="16"/>
      <c r="BC23" s="16"/>
      <c r="BD23" s="16"/>
      <c r="BE23" s="16"/>
      <c r="BF23" s="16"/>
      <c r="BG23" s="16"/>
    </row>
    <row r="24" spans="1:59" ht="26.25">
      <c r="A24" s="323"/>
      <c r="B24" s="27" t="s">
        <v>112</v>
      </c>
      <c r="C24" s="30"/>
      <c r="D24" s="30"/>
      <c r="E24" s="155"/>
      <c r="F24" s="155"/>
      <c r="G24" s="155"/>
      <c r="H24" s="156"/>
      <c r="I24" s="155"/>
      <c r="J24" s="155"/>
      <c r="K24" s="356">
        <v>0.0311</v>
      </c>
      <c r="L24" s="356"/>
      <c r="M24" s="155"/>
      <c r="N24" s="155"/>
      <c r="O24" s="155"/>
      <c r="P24" s="155"/>
      <c r="Q24" s="158"/>
      <c r="R24" s="155"/>
      <c r="S24" s="155"/>
      <c r="T24" s="356">
        <v>0.8111</v>
      </c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0"/>
      <c r="AO24" s="30"/>
      <c r="AP24" s="30"/>
      <c r="AQ24" s="30"/>
      <c r="AR24" s="30"/>
      <c r="AS24" s="30"/>
      <c r="AT24" s="30"/>
      <c r="AU24" s="30"/>
      <c r="AX24" s="38" t="s">
        <v>113</v>
      </c>
      <c r="AY24" s="40"/>
      <c r="AZ24" s="16"/>
      <c r="BA24" s="16"/>
      <c r="BB24" s="16"/>
      <c r="BC24" s="16"/>
      <c r="BD24" s="16"/>
      <c r="BE24" s="16"/>
      <c r="BF24" s="16"/>
      <c r="BG24" s="16"/>
    </row>
    <row r="25" spans="2:59" s="28" customFormat="1" ht="12.75">
      <c r="B25" s="42"/>
      <c r="AX25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s="28" customFormat="1" ht="12.75">
      <c r="A26" s="323" t="s">
        <v>163</v>
      </c>
      <c r="B26" s="143" t="s">
        <v>199</v>
      </c>
      <c r="C26" s="389" t="s">
        <v>202</v>
      </c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90"/>
      <c r="AX26" s="95" t="s">
        <v>201</v>
      </c>
      <c r="AY26" s="144"/>
      <c r="AZ26" s="42"/>
      <c r="BA26" s="42"/>
      <c r="BB26" s="42"/>
      <c r="BC26" s="42"/>
      <c r="BD26" s="42"/>
      <c r="BE26" s="42"/>
      <c r="BF26" s="42"/>
      <c r="BG26" s="42"/>
    </row>
    <row r="27" spans="1:59" s="1" customFormat="1" ht="12.75" customHeight="1">
      <c r="A27" s="323"/>
      <c r="B27" s="2" t="s">
        <v>200</v>
      </c>
      <c r="C27" s="3"/>
      <c r="D27" s="18"/>
      <c r="E27" s="3"/>
      <c r="F27" s="18"/>
      <c r="G27" s="3"/>
      <c r="H27" s="18"/>
      <c r="I27" s="3"/>
      <c r="J27" s="18"/>
      <c r="K27" s="3"/>
      <c r="L27" s="18"/>
      <c r="M27" s="3"/>
      <c r="N27" s="18"/>
      <c r="O27" s="3"/>
      <c r="P27" s="71"/>
      <c r="Q27" s="3"/>
      <c r="R27" s="3"/>
      <c r="S27" s="18"/>
      <c r="T27" s="3"/>
      <c r="U27" s="18"/>
      <c r="V27" s="3"/>
      <c r="W27" s="3"/>
      <c r="X27" s="3" t="s">
        <v>128</v>
      </c>
      <c r="Y27" s="3"/>
      <c r="Z27" s="3"/>
      <c r="AA27" s="18"/>
      <c r="AB27" s="3"/>
      <c r="AC27" s="18"/>
      <c r="AD27" s="3"/>
      <c r="AE27" s="18"/>
      <c r="AF27" s="3"/>
      <c r="AG27" s="18"/>
      <c r="AH27" s="3"/>
      <c r="AI27" s="18"/>
      <c r="AJ27" s="3"/>
      <c r="AK27" s="18"/>
      <c r="AL27" s="3"/>
      <c r="AM27" s="18"/>
      <c r="AN27" s="3"/>
      <c r="AO27" s="18"/>
      <c r="AP27" s="3"/>
      <c r="AQ27" s="18"/>
      <c r="AR27" s="3"/>
      <c r="AS27" s="18"/>
      <c r="AT27" s="3"/>
      <c r="AU27" s="18"/>
      <c r="AV27"/>
      <c r="AW27"/>
      <c r="AX27" s="2"/>
      <c r="AY27" s="18"/>
      <c r="BG27" s="3"/>
    </row>
    <row r="28" spans="1:59" s="1" customFormat="1" ht="12.75" customHeight="1">
      <c r="A28" s="32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7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18"/>
      <c r="AV28"/>
      <c r="AW28"/>
      <c r="AX28" s="171" t="s">
        <v>96</v>
      </c>
      <c r="AY28" s="18"/>
      <c r="BG28" s="3"/>
    </row>
    <row r="29" spans="1:59" s="1" customFormat="1" ht="12" customHeight="1">
      <c r="A29" s="323"/>
      <c r="B29" s="47" t="s">
        <v>198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9"/>
      <c r="Q29" s="51" t="s">
        <v>203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2" t="s">
        <v>182</v>
      </c>
      <c r="AV29"/>
      <c r="AW29"/>
      <c r="AX29" s="171" t="s">
        <v>98</v>
      </c>
      <c r="AY29" s="18"/>
      <c r="BG29" s="3"/>
    </row>
    <row r="30" spans="1:59" ht="12.75" customHeight="1">
      <c r="A30" s="323"/>
      <c r="B30" s="44"/>
      <c r="AX30" s="35"/>
      <c r="AY30" s="140"/>
      <c r="AZ30" s="16"/>
      <c r="BA30" s="16"/>
      <c r="BB30" s="16"/>
      <c r="BC30" s="16"/>
      <c r="BD30" s="16"/>
      <c r="BE30" s="16"/>
      <c r="BF30" s="16"/>
      <c r="BG30" s="16"/>
    </row>
    <row r="31" spans="1:59" ht="12.75">
      <c r="A31" s="323"/>
      <c r="B31" s="24" t="s">
        <v>99</v>
      </c>
      <c r="C31" s="30"/>
      <c r="D31" s="30"/>
      <c r="E31" s="30"/>
      <c r="F31" s="30"/>
      <c r="G31" s="30"/>
      <c r="H31" s="30"/>
      <c r="I31" s="30"/>
      <c r="J31" s="30"/>
      <c r="K31" s="363">
        <v>0.0311</v>
      </c>
      <c r="L31" s="337"/>
      <c r="M31" s="155"/>
      <c r="N31" s="155"/>
      <c r="O31" s="363">
        <v>0.012</v>
      </c>
      <c r="P31" s="364"/>
      <c r="Q31" s="158"/>
      <c r="R31" s="155"/>
      <c r="S31" s="155"/>
      <c r="T31" s="365">
        <f>SUM(T12:AM12)</f>
        <v>0.8111111111111111</v>
      </c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0"/>
      <c r="AO31" s="30"/>
      <c r="AP31" s="30"/>
      <c r="AQ31" s="30"/>
      <c r="AR31" s="30"/>
      <c r="AS31" s="30"/>
      <c r="AT31" s="30"/>
      <c r="AU31" s="30"/>
      <c r="AX31" s="12" t="s">
        <v>116</v>
      </c>
      <c r="AY31" s="37"/>
      <c r="AZ31" s="16"/>
      <c r="BA31" s="16"/>
      <c r="BB31" s="16"/>
      <c r="BC31" s="16"/>
      <c r="BD31" s="16"/>
      <c r="BE31" s="16"/>
      <c r="BF31" s="16"/>
      <c r="BG31" s="16"/>
    </row>
    <row r="32" spans="1:59" ht="12.75" customHeight="1">
      <c r="A32" s="323"/>
      <c r="B32" s="159" t="s">
        <v>197</v>
      </c>
      <c r="C32" s="391"/>
      <c r="D32" s="391"/>
      <c r="E32" s="391"/>
      <c r="F32" s="391"/>
      <c r="G32" s="391"/>
      <c r="H32" s="391"/>
      <c r="I32" s="391"/>
      <c r="J32" s="391"/>
      <c r="K32" s="337"/>
      <c r="L32" s="337"/>
      <c r="M32" s="155"/>
      <c r="N32" s="155"/>
      <c r="O32" s="337"/>
      <c r="P32" s="364"/>
      <c r="Q32" s="158"/>
      <c r="R32" s="155"/>
      <c r="S32" s="155"/>
      <c r="T32" s="30"/>
      <c r="U32" s="30"/>
      <c r="V32" s="155"/>
      <c r="W32" s="155"/>
      <c r="X32" s="155"/>
      <c r="Y32" s="155"/>
      <c r="Z32" s="155"/>
      <c r="AA32" s="155"/>
      <c r="AB32" s="365">
        <f>SUM(AB12:AO12)</f>
        <v>0.395</v>
      </c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155"/>
      <c r="AQ32" s="155"/>
      <c r="AR32" s="365">
        <f>SUM(AR12:AU12)</f>
        <v>0.02388888888888889</v>
      </c>
      <c r="AS32" s="337"/>
      <c r="AT32" s="337"/>
      <c r="AU32" s="155"/>
      <c r="AX32" s="12" t="s">
        <v>114</v>
      </c>
      <c r="AY32" s="37"/>
      <c r="AZ32" s="16"/>
      <c r="BA32" s="16"/>
      <c r="BB32" s="16"/>
      <c r="BC32" s="16"/>
      <c r="BD32" s="16"/>
      <c r="BE32" s="16"/>
      <c r="BF32" s="16"/>
      <c r="BG32" s="16"/>
    </row>
    <row r="33" spans="1:59" ht="12.75">
      <c r="A33" s="323"/>
      <c r="B33" s="24" t="s">
        <v>115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68"/>
      <c r="Q33" s="158"/>
      <c r="R33" s="155"/>
      <c r="S33" s="155"/>
      <c r="T33" s="30"/>
      <c r="U33" s="30"/>
      <c r="V33" s="155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155"/>
      <c r="AX33" s="38" t="s">
        <v>117</v>
      </c>
      <c r="AY33" s="40"/>
      <c r="AZ33" s="16"/>
      <c r="BA33" s="16"/>
      <c r="BB33" s="16"/>
      <c r="BC33" s="16"/>
      <c r="BD33" s="16"/>
      <c r="BE33" s="16"/>
      <c r="BF33" s="16"/>
      <c r="BG33" s="16"/>
    </row>
    <row r="34" spans="1:59" s="28" customFormat="1" ht="12.75">
      <c r="A34" s="142"/>
      <c r="B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</row>
    <row r="35" spans="1:59" s="1" customFormat="1" ht="12.75" customHeight="1">
      <c r="A35" s="323" t="s">
        <v>166</v>
      </c>
      <c r="B35" s="146" t="s">
        <v>206</v>
      </c>
      <c r="C35" s="379" t="s">
        <v>204</v>
      </c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80"/>
      <c r="AV35"/>
      <c r="AW35"/>
      <c r="AX35" s="45" t="s">
        <v>210</v>
      </c>
      <c r="AY35" s="324"/>
      <c r="BG35" s="3"/>
    </row>
    <row r="36" spans="1:59" s="1" customFormat="1" ht="12.75">
      <c r="A36" s="323"/>
      <c r="B36" s="46" t="s">
        <v>207</v>
      </c>
      <c r="C36" s="381" t="s">
        <v>205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2"/>
      <c r="AV36"/>
      <c r="AW36"/>
      <c r="AX36" s="2" t="s">
        <v>210</v>
      </c>
      <c r="AY36" s="325"/>
      <c r="BG36" s="3"/>
    </row>
    <row r="37" spans="1:59" s="1" customFormat="1" ht="12.75">
      <c r="A37" s="323"/>
      <c r="B37" s="45" t="s">
        <v>208</v>
      </c>
      <c r="C37" s="383" t="s">
        <v>69</v>
      </c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5"/>
      <c r="Q37" s="141"/>
      <c r="R37" s="386" t="s">
        <v>70</v>
      </c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59"/>
      <c r="AN37" s="383" t="s">
        <v>69</v>
      </c>
      <c r="AO37" s="384"/>
      <c r="AP37" s="384"/>
      <c r="AQ37" s="384"/>
      <c r="AR37" s="384"/>
      <c r="AS37" s="384"/>
      <c r="AT37" s="384"/>
      <c r="AU37" s="387"/>
      <c r="AV37" s="16"/>
      <c r="AW37" s="16"/>
      <c r="AX37" s="35" t="s">
        <v>211</v>
      </c>
      <c r="AY37" s="140"/>
      <c r="BG37" s="3"/>
    </row>
    <row r="38" spans="1:59" s="1" customFormat="1" ht="12.75" customHeight="1">
      <c r="A38" s="323"/>
      <c r="B38" s="2" t="s">
        <v>73</v>
      </c>
      <c r="C38" s="375" t="s">
        <v>71</v>
      </c>
      <c r="D38" s="366"/>
      <c r="E38" s="366"/>
      <c r="F38" s="366"/>
      <c r="G38" s="366"/>
      <c r="H38" s="366"/>
      <c r="I38" s="366"/>
      <c r="J38" s="366"/>
      <c r="K38" s="373" t="s">
        <v>74</v>
      </c>
      <c r="L38" s="388"/>
      <c r="M38" s="375" t="s">
        <v>71</v>
      </c>
      <c r="N38" s="367"/>
      <c r="O38" s="373" t="s">
        <v>74</v>
      </c>
      <c r="P38" s="374"/>
      <c r="Q38" s="72"/>
      <c r="R38" s="366" t="s">
        <v>72</v>
      </c>
      <c r="S38" s="366"/>
      <c r="T38" s="208"/>
      <c r="U38" s="209"/>
      <c r="V38" s="209"/>
      <c r="W38" s="209"/>
      <c r="X38" s="209"/>
      <c r="Y38" s="209"/>
      <c r="Z38" s="375" t="s">
        <v>63</v>
      </c>
      <c r="AA38" s="367"/>
      <c r="AB38" s="375" t="s">
        <v>72</v>
      </c>
      <c r="AC38" s="367"/>
      <c r="AD38" s="376" t="s">
        <v>75</v>
      </c>
      <c r="AE38" s="377"/>
      <c r="AF38" s="376" t="s">
        <v>71</v>
      </c>
      <c r="AG38" s="378"/>
      <c r="AH38" s="378"/>
      <c r="AI38" s="378"/>
      <c r="AJ38" s="378"/>
      <c r="AK38" s="378"/>
      <c r="AL38" s="378"/>
      <c r="AM38" s="378"/>
      <c r="AN38" s="366" t="s">
        <v>71</v>
      </c>
      <c r="AO38" s="366"/>
      <c r="AP38" s="366"/>
      <c r="AQ38" s="366"/>
      <c r="AR38" s="366"/>
      <c r="AS38" s="366"/>
      <c r="AT38" s="366"/>
      <c r="AU38" s="367"/>
      <c r="AV38" s="16"/>
      <c r="AW38" s="16"/>
      <c r="AX38" s="2" t="s">
        <v>212</v>
      </c>
      <c r="AY38" s="18"/>
      <c r="BG38" s="3"/>
    </row>
    <row r="39" spans="1:59" s="1" customFormat="1" ht="12.75">
      <c r="A39" s="323"/>
      <c r="B39" s="47" t="s">
        <v>127</v>
      </c>
      <c r="C39" s="51"/>
      <c r="D39" s="51"/>
      <c r="E39" s="51" t="s">
        <v>71</v>
      </c>
      <c r="F39" s="51"/>
      <c r="G39" s="51" t="s">
        <v>77</v>
      </c>
      <c r="H39" s="51"/>
      <c r="I39" s="51" t="s">
        <v>71</v>
      </c>
      <c r="J39" s="51"/>
      <c r="K39" s="51" t="s">
        <v>71</v>
      </c>
      <c r="L39" s="51"/>
      <c r="M39" s="51" t="s">
        <v>71</v>
      </c>
      <c r="N39" s="51"/>
      <c r="O39" s="51" t="s">
        <v>71</v>
      </c>
      <c r="P39" s="69"/>
      <c r="Q39" s="90" t="s">
        <v>72</v>
      </c>
      <c r="R39" s="51"/>
      <c r="S39" s="51"/>
      <c r="T39" s="51"/>
      <c r="U39" s="51"/>
      <c r="V39" s="51" t="s">
        <v>72</v>
      </c>
      <c r="W39" s="51"/>
      <c r="X39" s="51"/>
      <c r="Y39" s="51"/>
      <c r="Z39" s="51"/>
      <c r="AA39" s="51"/>
      <c r="AB39" s="51" t="s">
        <v>71</v>
      </c>
      <c r="AC39" s="51"/>
      <c r="AD39" s="51" t="s">
        <v>63</v>
      </c>
      <c r="AE39" s="51"/>
      <c r="AF39" s="51" t="s">
        <v>63</v>
      </c>
      <c r="AG39" s="51"/>
      <c r="AH39" s="51" t="s">
        <v>63</v>
      </c>
      <c r="AI39" s="51"/>
      <c r="AJ39" s="51" t="s">
        <v>63</v>
      </c>
      <c r="AK39" s="51"/>
      <c r="AL39" s="51" t="s">
        <v>71</v>
      </c>
      <c r="AM39" s="51"/>
      <c r="AN39" s="51" t="s">
        <v>71</v>
      </c>
      <c r="AO39" s="51"/>
      <c r="AP39" s="51" t="s">
        <v>71</v>
      </c>
      <c r="AQ39" s="51" t="s">
        <v>71</v>
      </c>
      <c r="AR39" s="51" t="s">
        <v>71</v>
      </c>
      <c r="AS39" s="51"/>
      <c r="AT39" s="51" t="s">
        <v>71</v>
      </c>
      <c r="AU39" s="52"/>
      <c r="AV39" s="19">
        <v>50</v>
      </c>
      <c r="AW39" s="19"/>
      <c r="AX39" s="35"/>
      <c r="AY39" s="140"/>
      <c r="BG39" s="3"/>
    </row>
    <row r="40" spans="1:59" s="1" customFormat="1" ht="12.75">
      <c r="A40" s="323"/>
      <c r="B40" s="145" t="s">
        <v>102</v>
      </c>
      <c r="C40" s="368" t="s">
        <v>145</v>
      </c>
      <c r="D40" s="368"/>
      <c r="E40" s="368"/>
      <c r="F40" s="368"/>
      <c r="G40" s="368"/>
      <c r="H40" s="368"/>
      <c r="I40" s="368"/>
      <c r="J40" s="359"/>
      <c r="K40" s="49"/>
      <c r="L40" s="50"/>
      <c r="M40" s="369" t="s">
        <v>146</v>
      </c>
      <c r="N40" s="370"/>
      <c r="O40" s="49"/>
      <c r="P40" s="70"/>
      <c r="Q40" s="74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358" t="s">
        <v>103</v>
      </c>
      <c r="AC40" s="368"/>
      <c r="AD40" s="368"/>
      <c r="AE40" s="368"/>
      <c r="AF40" s="368"/>
      <c r="AG40" s="368"/>
      <c r="AH40" s="368"/>
      <c r="AI40" s="368"/>
      <c r="AJ40" s="368"/>
      <c r="AK40" s="359"/>
      <c r="AL40" s="358" t="s">
        <v>147</v>
      </c>
      <c r="AM40" s="368"/>
      <c r="AN40" s="368"/>
      <c r="AO40" s="368"/>
      <c r="AP40" s="368"/>
      <c r="AQ40" s="368"/>
      <c r="AR40" s="368"/>
      <c r="AS40" s="368"/>
      <c r="AT40" s="368"/>
      <c r="AU40" s="359"/>
      <c r="AV40"/>
      <c r="AW40"/>
      <c r="AX40" s="2"/>
      <c r="AY40" s="18"/>
      <c r="BG40" s="3"/>
    </row>
    <row r="41" spans="1:59" ht="12.75">
      <c r="A41" s="323"/>
      <c r="B41" s="12" t="s">
        <v>121</v>
      </c>
      <c r="C41" s="371" t="s">
        <v>209</v>
      </c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2"/>
      <c r="AX41" s="91" t="s">
        <v>164</v>
      </c>
      <c r="AY41" s="37"/>
      <c r="BG41" s="16"/>
    </row>
    <row r="42" spans="1:59" ht="12.75">
      <c r="A42" s="323"/>
      <c r="B42" s="53" t="s">
        <v>161</v>
      </c>
      <c r="C42" s="360" t="s">
        <v>128</v>
      </c>
      <c r="D42" s="36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73"/>
      <c r="Q42" s="75"/>
      <c r="R42" s="56"/>
      <c r="S42" s="56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5"/>
      <c r="AV42" s="16"/>
      <c r="AW42" s="16"/>
      <c r="AX42" s="92" t="s">
        <v>165</v>
      </c>
      <c r="AY42" s="37"/>
      <c r="BG42" s="16"/>
    </row>
    <row r="43" spans="1:59" ht="12.75" customHeight="1">
      <c r="A43" s="323"/>
      <c r="B43" s="44"/>
      <c r="AX43" s="12"/>
      <c r="AY43" s="37"/>
      <c r="AZ43" s="16"/>
      <c r="BA43" s="16"/>
      <c r="BB43" s="16"/>
      <c r="BC43" s="16"/>
      <c r="BD43" s="16"/>
      <c r="BE43" s="16"/>
      <c r="BF43" s="16"/>
      <c r="BG43" s="16"/>
    </row>
    <row r="44" spans="1:59" ht="12.75" customHeight="1">
      <c r="A44" s="323"/>
      <c r="B44" s="24" t="s">
        <v>118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68"/>
      <c r="Q44" s="158"/>
      <c r="R44" s="30"/>
      <c r="S44" s="30"/>
      <c r="T44" s="30"/>
      <c r="U44" s="30"/>
      <c r="V44" s="160"/>
      <c r="W44" s="160"/>
      <c r="X44" s="160"/>
      <c r="Y44" s="160"/>
      <c r="Z44" s="160"/>
      <c r="AA44" s="31"/>
      <c r="AB44" s="361">
        <f>SUM(AB12:AU12)</f>
        <v>0.44888888888888895</v>
      </c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X44" s="12" t="s">
        <v>214</v>
      </c>
      <c r="AY44" s="37"/>
      <c r="AZ44" s="16"/>
      <c r="BA44" s="16"/>
      <c r="BB44" s="16"/>
      <c r="BC44" s="16"/>
      <c r="BD44" s="16"/>
      <c r="BE44" s="16"/>
      <c r="BF44" s="16"/>
      <c r="BG44" s="16"/>
    </row>
    <row r="45" spans="1:59" ht="12.75">
      <c r="A45" s="323"/>
      <c r="B45" s="24" t="s">
        <v>119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68"/>
      <c r="Q45" s="158"/>
      <c r="R45" s="160"/>
      <c r="S45" s="160"/>
      <c r="T45" s="30"/>
      <c r="U45" s="30"/>
      <c r="V45" s="32"/>
      <c r="W45" s="32"/>
      <c r="X45" s="32"/>
      <c r="Y45" s="3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X45" s="12" t="s">
        <v>215</v>
      </c>
      <c r="AY45" s="37"/>
      <c r="AZ45" s="16"/>
      <c r="BA45" s="16"/>
      <c r="BB45" s="16"/>
      <c r="BC45" s="16"/>
      <c r="BD45" s="16"/>
      <c r="BE45" s="16"/>
      <c r="BF45" s="16"/>
      <c r="BG45" s="16"/>
    </row>
    <row r="46" spans="1:59" ht="12.75">
      <c r="A46" s="323"/>
      <c r="B46" s="159" t="s">
        <v>120</v>
      </c>
      <c r="C46" s="155"/>
      <c r="D46" s="155"/>
      <c r="E46" s="155"/>
      <c r="F46" s="155"/>
      <c r="G46" s="155"/>
      <c r="H46" s="155"/>
      <c r="I46" s="155"/>
      <c r="J46" s="155"/>
      <c r="K46" s="363">
        <v>0.0311</v>
      </c>
      <c r="L46" s="337"/>
      <c r="M46" s="155"/>
      <c r="N46" s="155"/>
      <c r="O46" s="363">
        <v>0.012</v>
      </c>
      <c r="P46" s="364"/>
      <c r="Q46" s="158"/>
      <c r="R46" s="160"/>
      <c r="S46" s="160"/>
      <c r="T46" s="363">
        <v>0.079</v>
      </c>
      <c r="U46" s="337"/>
      <c r="V46" s="32"/>
      <c r="W46" s="32"/>
      <c r="X46" s="32"/>
      <c r="Y46" s="32"/>
      <c r="Z46" s="155"/>
      <c r="AA46" s="155"/>
      <c r="AB46" s="155"/>
      <c r="AC46" s="155"/>
      <c r="AD46" s="365">
        <f>SUM(AD12:AM12)</f>
        <v>0.33111111111111113</v>
      </c>
      <c r="AE46" s="337"/>
      <c r="AF46" s="337"/>
      <c r="AG46" s="337"/>
      <c r="AH46" s="337"/>
      <c r="AI46" s="337"/>
      <c r="AJ46" s="337"/>
      <c r="AK46" s="337"/>
      <c r="AL46" s="337"/>
      <c r="AM46" s="337"/>
      <c r="AN46" s="155"/>
      <c r="AO46" s="155"/>
      <c r="AP46" s="155"/>
      <c r="AQ46" s="155"/>
      <c r="AR46" s="155"/>
      <c r="AS46" s="155"/>
      <c r="AT46" s="155"/>
      <c r="AU46" s="155"/>
      <c r="AX46" s="12" t="s">
        <v>216</v>
      </c>
      <c r="AY46" s="37"/>
      <c r="AZ46" s="16"/>
      <c r="BA46" s="16"/>
      <c r="BB46" s="16"/>
      <c r="BC46" s="16"/>
      <c r="BD46" s="16"/>
      <c r="BE46" s="16"/>
      <c r="BF46" s="16"/>
      <c r="BG46" s="16"/>
    </row>
    <row r="47" spans="1:59" ht="12.75">
      <c r="A47" s="323"/>
      <c r="B47" s="24" t="s">
        <v>102</v>
      </c>
      <c r="C47" s="354">
        <f>SUM(E12:P12)</f>
        <v>0.11</v>
      </c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55"/>
      <c r="Q47" s="158"/>
      <c r="R47" s="160"/>
      <c r="S47" s="160"/>
      <c r="T47" s="356">
        <v>0.079</v>
      </c>
      <c r="U47" s="338"/>
      <c r="V47" s="357">
        <v>0.347</v>
      </c>
      <c r="W47" s="357"/>
      <c r="X47" s="357"/>
      <c r="Y47" s="357"/>
      <c r="Z47" s="357"/>
      <c r="AA47" s="357"/>
      <c r="AB47" s="354">
        <f>SUM(AB12:AS12)</f>
        <v>0.4377777777777778</v>
      </c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155"/>
      <c r="AX47" s="38"/>
      <c r="AY47" s="40"/>
      <c r="AZ47" s="16"/>
      <c r="BA47" s="16"/>
      <c r="BB47" s="16"/>
      <c r="BC47" s="16"/>
      <c r="BD47" s="16"/>
      <c r="BE47" s="16"/>
      <c r="BF47" s="16"/>
      <c r="BG47" s="16"/>
    </row>
    <row r="48" spans="2:59" ht="12.75">
      <c r="B48" s="44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1" ht="12.75" customHeight="1">
      <c r="A49" s="323" t="s">
        <v>167</v>
      </c>
      <c r="B49" s="58" t="s">
        <v>129</v>
      </c>
      <c r="C49" s="32"/>
      <c r="D49" s="32"/>
      <c r="E49" s="344">
        <v>5</v>
      </c>
      <c r="F49" s="353"/>
      <c r="G49" s="344">
        <v>5</v>
      </c>
      <c r="H49" s="345"/>
      <c r="I49" s="344">
        <v>6</v>
      </c>
      <c r="J49" s="345"/>
      <c r="K49" s="358" t="s">
        <v>133</v>
      </c>
      <c r="L49" s="359"/>
      <c r="M49" s="344">
        <v>5</v>
      </c>
      <c r="N49" s="345"/>
      <c r="O49" s="344">
        <v>1.5</v>
      </c>
      <c r="P49" s="352"/>
      <c r="Q49" s="78" t="s">
        <v>134</v>
      </c>
      <c r="R49" s="353" t="s">
        <v>135</v>
      </c>
      <c r="S49" s="345"/>
      <c r="T49" s="344">
        <v>3</v>
      </c>
      <c r="U49" s="345"/>
      <c r="V49" s="58"/>
      <c r="W49" s="32"/>
      <c r="X49" s="32"/>
      <c r="Y49" s="32"/>
      <c r="Z49" s="32"/>
      <c r="AA49" s="32"/>
      <c r="AB49" s="344">
        <v>5</v>
      </c>
      <c r="AC49" s="345"/>
      <c r="AD49" s="344">
        <v>4</v>
      </c>
      <c r="AE49" s="345"/>
      <c r="AF49" s="344">
        <v>4</v>
      </c>
      <c r="AG49" s="345"/>
      <c r="AH49" s="344">
        <v>4</v>
      </c>
      <c r="AI49" s="345"/>
      <c r="AJ49" s="344">
        <v>4</v>
      </c>
      <c r="AK49" s="345"/>
      <c r="AL49" s="344">
        <v>5</v>
      </c>
      <c r="AM49" s="345"/>
      <c r="AN49" s="344">
        <v>5</v>
      </c>
      <c r="AO49" s="345"/>
      <c r="AP49" s="344">
        <v>5</v>
      </c>
      <c r="AQ49" s="345"/>
      <c r="AR49" s="344">
        <v>5</v>
      </c>
      <c r="AS49" s="345"/>
      <c r="AT49" s="344">
        <v>5</v>
      </c>
      <c r="AU49" s="345"/>
      <c r="AX49" s="58"/>
      <c r="AY49" s="34"/>
    </row>
    <row r="50" spans="1:51" ht="12.75">
      <c r="A50" s="323"/>
      <c r="B50" s="59" t="s">
        <v>154</v>
      </c>
      <c r="C50" s="346" t="s">
        <v>155</v>
      </c>
      <c r="D50" s="346"/>
      <c r="E50" s="346"/>
      <c r="F50" s="346"/>
      <c r="G50" s="346"/>
      <c r="H50" s="346"/>
      <c r="I50" s="347" t="s">
        <v>156</v>
      </c>
      <c r="J50" s="346"/>
      <c r="K50" s="348" t="s">
        <v>157</v>
      </c>
      <c r="L50" s="349"/>
      <c r="M50" s="349"/>
      <c r="N50" s="349"/>
      <c r="O50" s="349"/>
      <c r="P50" s="350"/>
      <c r="Q50" s="79" t="s">
        <v>155</v>
      </c>
      <c r="R50" s="346" t="s">
        <v>156</v>
      </c>
      <c r="S50" s="346"/>
      <c r="T50" s="347" t="s">
        <v>158</v>
      </c>
      <c r="U50" s="346"/>
      <c r="V50" s="16"/>
      <c r="W50" s="16"/>
      <c r="X50" s="16"/>
      <c r="Y50" s="16"/>
      <c r="Z50" s="346" t="s">
        <v>155</v>
      </c>
      <c r="AA50" s="346"/>
      <c r="AB50" s="346"/>
      <c r="AC50" s="346"/>
      <c r="AD50" s="346"/>
      <c r="AE50" s="346"/>
      <c r="AF50" s="347" t="s">
        <v>156</v>
      </c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51"/>
      <c r="AX50" s="12"/>
      <c r="AY50" s="37"/>
    </row>
    <row r="51" spans="1:51" ht="12.75">
      <c r="A51" s="323"/>
      <c r="B51" s="12" t="s">
        <v>123</v>
      </c>
      <c r="C51" s="16"/>
      <c r="D51" s="16"/>
      <c r="E51" s="16" t="s">
        <v>130</v>
      </c>
      <c r="F51" s="16"/>
      <c r="G51" s="16" t="s">
        <v>130</v>
      </c>
      <c r="H51" s="16"/>
      <c r="I51" s="16" t="s">
        <v>130</v>
      </c>
      <c r="J51" s="60" t="s">
        <v>130</v>
      </c>
      <c r="K51" s="16" t="s">
        <v>136</v>
      </c>
      <c r="L51" s="16"/>
      <c r="M51" s="16" t="s">
        <v>136</v>
      </c>
      <c r="N51" s="16"/>
      <c r="O51" s="16" t="s">
        <v>136</v>
      </c>
      <c r="P51" s="76"/>
      <c r="Q51" s="80" t="s">
        <v>136</v>
      </c>
      <c r="R51" s="16" t="s">
        <v>136</v>
      </c>
      <c r="S51" s="16"/>
      <c r="T51" s="16" t="s">
        <v>136</v>
      </c>
      <c r="U51" s="16"/>
      <c r="V51" s="16" t="s">
        <v>136</v>
      </c>
      <c r="W51" s="16"/>
      <c r="X51" s="16"/>
      <c r="Y51" s="16"/>
      <c r="Z51" s="16"/>
      <c r="AA51" s="16"/>
      <c r="AB51" s="16" t="s">
        <v>130</v>
      </c>
      <c r="AC51" s="16"/>
      <c r="AD51" s="16" t="s">
        <v>130</v>
      </c>
      <c r="AE51" s="16"/>
      <c r="AF51" s="16" t="s">
        <v>130</v>
      </c>
      <c r="AG51" s="16"/>
      <c r="AH51" s="16" t="s">
        <v>130</v>
      </c>
      <c r="AI51" s="16"/>
      <c r="AJ51" s="16" t="s">
        <v>130</v>
      </c>
      <c r="AK51" s="16"/>
      <c r="AL51" s="16" t="s">
        <v>130</v>
      </c>
      <c r="AM51" s="16"/>
      <c r="AN51" s="16" t="s">
        <v>130</v>
      </c>
      <c r="AO51" s="16"/>
      <c r="AP51" s="16" t="s">
        <v>130</v>
      </c>
      <c r="AQ51" s="16"/>
      <c r="AR51" s="16" t="s">
        <v>130</v>
      </c>
      <c r="AS51" s="16"/>
      <c r="AT51" s="16" t="s">
        <v>130</v>
      </c>
      <c r="AU51" s="37" t="s">
        <v>136</v>
      </c>
      <c r="AX51" s="12" t="s">
        <v>213</v>
      </c>
      <c r="AY51" s="37"/>
    </row>
    <row r="52" spans="1:51" ht="53.25" customHeight="1">
      <c r="A52" s="323"/>
      <c r="B52" s="61" t="s">
        <v>124</v>
      </c>
      <c r="C52" s="62"/>
      <c r="D52" s="62"/>
      <c r="E52" s="62" t="s">
        <v>131</v>
      </c>
      <c r="F52" s="62"/>
      <c r="G52" s="62" t="s">
        <v>132</v>
      </c>
      <c r="H52" s="62"/>
      <c r="I52" s="62" t="s">
        <v>131</v>
      </c>
      <c r="J52" s="63" t="s">
        <v>131</v>
      </c>
      <c r="K52" s="62" t="s">
        <v>137</v>
      </c>
      <c r="L52" s="63" t="s">
        <v>137</v>
      </c>
      <c r="M52" s="62"/>
      <c r="N52" s="62" t="s">
        <v>137</v>
      </c>
      <c r="O52" s="62"/>
      <c r="P52" s="77" t="s">
        <v>137</v>
      </c>
      <c r="Q52" s="81"/>
      <c r="R52" s="62" t="s">
        <v>137</v>
      </c>
      <c r="S52" s="62"/>
      <c r="T52" s="62" t="s">
        <v>137</v>
      </c>
      <c r="U52" s="62"/>
      <c r="V52" s="62" t="s">
        <v>137</v>
      </c>
      <c r="W52" s="62"/>
      <c r="X52" s="62"/>
      <c r="Y52" s="62"/>
      <c r="Z52" s="62"/>
      <c r="AA52" s="62"/>
      <c r="AB52" s="62" t="s">
        <v>131</v>
      </c>
      <c r="AC52" s="62"/>
      <c r="AD52" s="62" t="s">
        <v>131</v>
      </c>
      <c r="AE52" s="62"/>
      <c r="AF52" s="62" t="s">
        <v>131</v>
      </c>
      <c r="AG52" s="62"/>
      <c r="AH52" s="62" t="s">
        <v>131</v>
      </c>
      <c r="AI52" s="62"/>
      <c r="AJ52" s="62" t="s">
        <v>131</v>
      </c>
      <c r="AK52" s="62"/>
      <c r="AL52" s="62" t="s">
        <v>131</v>
      </c>
      <c r="AM52" s="62"/>
      <c r="AN52" s="62" t="s">
        <v>131</v>
      </c>
      <c r="AO52" s="62"/>
      <c r="AP52" s="62" t="s">
        <v>132</v>
      </c>
      <c r="AQ52" s="62"/>
      <c r="AR52" s="62" t="s">
        <v>131</v>
      </c>
      <c r="AS52" s="62"/>
      <c r="AT52" s="62" t="s">
        <v>131</v>
      </c>
      <c r="AU52" s="64" t="s">
        <v>138</v>
      </c>
      <c r="AX52" s="12"/>
      <c r="AY52" s="37"/>
    </row>
    <row r="53" spans="1:51" ht="12.75">
      <c r="A53" s="323"/>
      <c r="B53" s="65"/>
      <c r="C53" s="66"/>
      <c r="D53" s="66"/>
      <c r="E53" s="66"/>
      <c r="F53" s="66"/>
      <c r="G53" s="66"/>
      <c r="H53" s="66"/>
      <c r="I53" s="66"/>
      <c r="J53" s="67"/>
      <c r="K53" s="66"/>
      <c r="L53" s="67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X53" s="12"/>
      <c r="AY53" s="37"/>
    </row>
    <row r="54" spans="1:59" ht="12.75" customHeight="1">
      <c r="A54" s="323"/>
      <c r="B54" s="159" t="s">
        <v>122</v>
      </c>
      <c r="C54" s="43"/>
      <c r="D54" s="43"/>
      <c r="E54" s="43"/>
      <c r="F54" s="43"/>
      <c r="G54" s="43"/>
      <c r="H54" s="43"/>
      <c r="I54" s="43"/>
      <c r="J54" s="43"/>
      <c r="K54" s="148"/>
      <c r="L54" s="148"/>
      <c r="M54" s="148"/>
      <c r="N54" s="148"/>
      <c r="O54" s="148"/>
      <c r="P54" s="161"/>
      <c r="Q54" s="165"/>
      <c r="R54" s="148"/>
      <c r="S54" s="148"/>
      <c r="T54" s="166"/>
      <c r="U54" s="148"/>
      <c r="V54" s="162"/>
      <c r="W54" s="162"/>
      <c r="X54" s="162"/>
      <c r="Y54" s="162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X54" s="12"/>
      <c r="AY54" s="37"/>
      <c r="AZ54" s="16"/>
      <c r="BA54" s="16"/>
      <c r="BB54" s="16"/>
      <c r="BC54" s="16"/>
      <c r="BD54" s="16"/>
      <c r="BE54" s="16"/>
      <c r="BF54" s="16"/>
      <c r="BG54" s="16"/>
    </row>
    <row r="55" spans="1:59" ht="12.75">
      <c r="A55" s="323"/>
      <c r="B55" s="24" t="s">
        <v>220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82"/>
      <c r="Q55" s="157"/>
      <c r="R55" s="30"/>
      <c r="S55" s="30"/>
      <c r="T55" s="24"/>
      <c r="U55" s="163"/>
      <c r="V55" s="164"/>
      <c r="W55" s="164"/>
      <c r="X55" s="164"/>
      <c r="Y55" s="164"/>
      <c r="Z55" s="337" t="s">
        <v>218</v>
      </c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8" t="s">
        <v>219</v>
      </c>
      <c r="AO55" s="338"/>
      <c r="AP55" s="338"/>
      <c r="AQ55" s="338"/>
      <c r="AR55" s="338"/>
      <c r="AS55" s="338"/>
      <c r="AT55" s="338"/>
      <c r="AU55" s="338"/>
      <c r="AX55" s="12" t="s">
        <v>217</v>
      </c>
      <c r="AY55" s="37"/>
      <c r="AZ55" s="16"/>
      <c r="BA55" s="16"/>
      <c r="BB55" s="16"/>
      <c r="BC55" s="16"/>
      <c r="BD55" s="16"/>
      <c r="BE55" s="16"/>
      <c r="BF55" s="16"/>
      <c r="BG55" s="16"/>
    </row>
    <row r="56" spans="1:59" ht="12.75">
      <c r="A56" s="323"/>
      <c r="B56" s="24" t="s">
        <v>125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68"/>
      <c r="Q56" s="158"/>
      <c r="R56" s="30"/>
      <c r="S56" s="30"/>
      <c r="T56" s="30"/>
      <c r="U56" s="30"/>
      <c r="V56" s="32"/>
      <c r="W56" s="32"/>
      <c r="X56" s="32"/>
      <c r="Y56" s="3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X56" s="12" t="s">
        <v>221</v>
      </c>
      <c r="AY56" s="37"/>
      <c r="AZ56" s="16"/>
      <c r="BA56" s="16"/>
      <c r="BB56" s="16"/>
      <c r="BC56" s="16"/>
      <c r="BD56" s="16"/>
      <c r="BE56" s="16"/>
      <c r="BF56" s="16"/>
      <c r="BG56" s="16"/>
    </row>
    <row r="57" spans="1:60" ht="12.75">
      <c r="A57" s="323"/>
      <c r="B57" s="24" t="s">
        <v>126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68"/>
      <c r="Q57" s="158"/>
      <c r="R57" s="30"/>
      <c r="S57" s="30"/>
      <c r="T57" s="30"/>
      <c r="U57" s="30"/>
      <c r="V57" s="32"/>
      <c r="W57" s="32"/>
      <c r="X57" s="32"/>
      <c r="Y57" s="32"/>
      <c r="Z57" s="155"/>
      <c r="AA57" s="155"/>
      <c r="AB57" s="155"/>
      <c r="AC57" s="155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X57" s="38"/>
      <c r="AY57" s="40"/>
      <c r="AZ57" s="12"/>
      <c r="BA57" s="16"/>
      <c r="BB57" s="16"/>
      <c r="BC57" s="16"/>
      <c r="BD57" s="16"/>
      <c r="BE57" s="16"/>
      <c r="BF57" s="16"/>
      <c r="BG57" s="16"/>
      <c r="BH57" s="16"/>
    </row>
    <row r="58" ht="12.75" hidden="1"/>
    <row r="59" spans="17:49" ht="12.75">
      <c r="Q59" s="57" t="s">
        <v>168</v>
      </c>
      <c r="AV59" s="98" t="s">
        <v>182</v>
      </c>
      <c r="AW59" s="98"/>
    </row>
    <row r="60" s="98" customFormat="1" ht="12.75"/>
    <row r="61" spans="2:54" s="103" customFormat="1" ht="12">
      <c r="B61" s="194" t="s">
        <v>191</v>
      </c>
      <c r="C61" s="122"/>
      <c r="D61" s="125"/>
      <c r="E61" s="339" t="s">
        <v>178</v>
      </c>
      <c r="F61" s="339"/>
      <c r="G61" s="339"/>
      <c r="H61" s="339"/>
      <c r="I61" s="339"/>
      <c r="J61" s="339"/>
      <c r="K61" s="125"/>
      <c r="L61" s="125"/>
      <c r="M61" s="125"/>
      <c r="N61" s="125"/>
      <c r="O61" s="125"/>
      <c r="P61" s="125"/>
      <c r="Q61" s="212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95"/>
      <c r="AO61" s="339" t="s">
        <v>178</v>
      </c>
      <c r="AP61" s="339"/>
      <c r="AQ61" s="339"/>
      <c r="AR61" s="339"/>
      <c r="AS61" s="339"/>
      <c r="AT61" s="339"/>
      <c r="AU61" s="339"/>
      <c r="AV61" s="123"/>
      <c r="AW61" s="196" t="s">
        <v>190</v>
      </c>
      <c r="AX61" s="121" t="s">
        <v>169</v>
      </c>
      <c r="AY61" s="169"/>
      <c r="AZ61" s="104"/>
      <c r="BA61" s="104"/>
      <c r="BB61" s="104"/>
    </row>
    <row r="62" spans="2:51" s="105" customFormat="1" ht="12.75" customHeight="1">
      <c r="B62" s="138" t="s">
        <v>192</v>
      </c>
      <c r="C62" s="340" t="s">
        <v>183</v>
      </c>
      <c r="D62" s="341"/>
      <c r="E62" s="342"/>
      <c r="F62" s="342"/>
      <c r="G62" s="342"/>
      <c r="H62" s="342"/>
      <c r="I62" s="342"/>
      <c r="J62" s="342"/>
      <c r="K62" s="343" t="s">
        <v>177</v>
      </c>
      <c r="L62" s="343"/>
      <c r="M62" s="343"/>
      <c r="N62" s="343"/>
      <c r="O62" s="343"/>
      <c r="P62" s="343"/>
      <c r="Q62" s="118"/>
      <c r="R62" s="118"/>
      <c r="S62" s="118"/>
      <c r="T62" s="339" t="s">
        <v>172</v>
      </c>
      <c r="U62" s="339"/>
      <c r="V62" s="339"/>
      <c r="W62" s="339"/>
      <c r="X62" s="339"/>
      <c r="Y62" s="339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342"/>
      <c r="AO62" s="342"/>
      <c r="AP62" s="342"/>
      <c r="AQ62" s="342"/>
      <c r="AR62" s="342"/>
      <c r="AS62" s="342"/>
      <c r="AT62" s="342"/>
      <c r="AU62" s="342"/>
      <c r="AV62" s="119"/>
      <c r="AW62" s="120" t="s">
        <v>189</v>
      </c>
      <c r="AX62" s="121" t="s">
        <v>174</v>
      </c>
      <c r="AY62" s="106"/>
    </row>
    <row r="63" spans="2:51" s="103" customFormat="1" ht="12">
      <c r="B63" s="139" t="s">
        <v>193</v>
      </c>
      <c r="C63" s="122"/>
      <c r="D63" s="123"/>
      <c r="E63" s="335">
        <v>30</v>
      </c>
      <c r="F63" s="335"/>
      <c r="G63" s="335"/>
      <c r="H63" s="335"/>
      <c r="I63" s="335"/>
      <c r="J63" s="335"/>
      <c r="K63" s="124"/>
      <c r="L63" s="124"/>
      <c r="M63" s="335">
        <v>30</v>
      </c>
      <c r="N63" s="335"/>
      <c r="O63" s="336"/>
      <c r="P63" s="336"/>
      <c r="Q63" s="212"/>
      <c r="R63" s="125"/>
      <c r="S63" s="125"/>
      <c r="T63" s="125"/>
      <c r="U63" s="125"/>
      <c r="V63" s="335" t="s">
        <v>225</v>
      </c>
      <c r="W63" s="335"/>
      <c r="X63" s="335"/>
      <c r="Y63" s="335"/>
      <c r="Z63" s="335">
        <v>50</v>
      </c>
      <c r="AA63" s="335"/>
      <c r="AB63" s="335"/>
      <c r="AC63" s="335"/>
      <c r="AD63" s="335"/>
      <c r="AE63" s="335"/>
      <c r="AF63" s="335"/>
      <c r="AG63" s="125"/>
      <c r="AH63" s="125"/>
      <c r="AI63" s="125"/>
      <c r="AJ63" s="125"/>
      <c r="AK63" s="125"/>
      <c r="AL63" s="125"/>
      <c r="AM63" s="125"/>
      <c r="AN63" s="125"/>
      <c r="AO63" s="335">
        <v>30</v>
      </c>
      <c r="AP63" s="335"/>
      <c r="AQ63" s="335"/>
      <c r="AR63" s="335"/>
      <c r="AS63" s="335"/>
      <c r="AT63" s="335"/>
      <c r="AU63" s="335"/>
      <c r="AV63" s="123"/>
      <c r="AW63" s="126" t="s">
        <v>188</v>
      </c>
      <c r="AX63" s="127" t="s">
        <v>224</v>
      </c>
      <c r="AY63" s="170"/>
    </row>
    <row r="64" spans="2:51" s="105" customFormat="1" ht="12" customHeight="1">
      <c r="B64" s="328" t="s">
        <v>194</v>
      </c>
      <c r="C64" s="128"/>
      <c r="D64" s="129"/>
      <c r="E64" s="129"/>
      <c r="F64" s="129"/>
      <c r="G64" s="129"/>
      <c r="H64" s="129"/>
      <c r="I64" s="129"/>
      <c r="J64" s="129"/>
      <c r="K64" s="130"/>
      <c r="L64" s="130"/>
      <c r="M64" s="129"/>
      <c r="N64" s="129"/>
      <c r="O64" s="129"/>
      <c r="P64" s="129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29"/>
      <c r="AO64" s="129"/>
      <c r="AP64" s="129"/>
      <c r="AQ64" s="129"/>
      <c r="AR64" s="129"/>
      <c r="AS64" s="129"/>
      <c r="AT64" s="129"/>
      <c r="AU64" s="129"/>
      <c r="AV64" s="131" t="s">
        <v>181</v>
      </c>
      <c r="AW64" s="328" t="s">
        <v>186</v>
      </c>
      <c r="AX64" s="132" t="s">
        <v>170</v>
      </c>
      <c r="AY64" s="133"/>
    </row>
    <row r="65" spans="2:51" s="105" customFormat="1" ht="12.75" customHeight="1">
      <c r="B65" s="329"/>
      <c r="C65" s="108"/>
      <c r="D65" s="109" t="s">
        <v>176</v>
      </c>
      <c r="E65" s="331" t="s">
        <v>175</v>
      </c>
      <c r="F65" s="331"/>
      <c r="G65" s="331"/>
      <c r="H65" s="331"/>
      <c r="I65" s="331"/>
      <c r="J65" s="331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7"/>
      <c r="AW65" s="329"/>
      <c r="AX65" s="106" t="s">
        <v>187</v>
      </c>
      <c r="AY65" s="106"/>
    </row>
    <row r="66" spans="2:51" s="105" customFormat="1" ht="11.25">
      <c r="B66" s="329"/>
      <c r="C66" s="114"/>
      <c r="D66" s="113"/>
      <c r="E66" s="113"/>
      <c r="F66" s="113"/>
      <c r="G66" s="113"/>
      <c r="H66" s="113"/>
      <c r="I66" s="113"/>
      <c r="J66" s="113"/>
      <c r="K66" s="332" t="s">
        <v>179</v>
      </c>
      <c r="L66" s="332"/>
      <c r="M66" s="113"/>
      <c r="N66" s="113"/>
      <c r="O66" s="113"/>
      <c r="P66" s="113"/>
      <c r="Q66" s="115"/>
      <c r="R66" s="113"/>
      <c r="S66" s="113"/>
      <c r="T66" s="113"/>
      <c r="U66" s="113"/>
      <c r="V66" s="332" t="s">
        <v>179</v>
      </c>
      <c r="W66" s="332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6" t="s">
        <v>179</v>
      </c>
      <c r="AW66" s="329"/>
      <c r="AX66" s="117" t="s">
        <v>171</v>
      </c>
      <c r="AY66" s="106"/>
    </row>
    <row r="67" spans="2:51" ht="12.75">
      <c r="B67" s="329"/>
      <c r="C67" s="110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333" t="s">
        <v>180</v>
      </c>
      <c r="R67" s="333"/>
      <c r="S67" s="333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2"/>
      <c r="AW67" s="329"/>
      <c r="AX67" s="134" t="s">
        <v>173</v>
      </c>
      <c r="AY67" s="16"/>
    </row>
    <row r="68" spans="2:51" ht="12.75">
      <c r="B68" s="329"/>
      <c r="C68" s="135"/>
      <c r="D68" s="136"/>
      <c r="E68" s="167"/>
      <c r="F68" s="167"/>
      <c r="G68" s="167"/>
      <c r="H68" s="167"/>
      <c r="I68" s="167"/>
      <c r="J68" s="167"/>
      <c r="K68" s="168" t="s">
        <v>222</v>
      </c>
      <c r="L68" s="168"/>
      <c r="M68" s="168"/>
      <c r="N68" s="168"/>
      <c r="O68" s="168"/>
      <c r="P68" s="168"/>
      <c r="Q68" s="136"/>
      <c r="R68" s="334" t="s">
        <v>223</v>
      </c>
      <c r="S68" s="334"/>
      <c r="T68" s="334"/>
      <c r="U68" s="334"/>
      <c r="V68" s="334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37"/>
      <c r="AW68" s="330"/>
      <c r="AX68" s="173" t="s">
        <v>223</v>
      </c>
      <c r="AY68" s="16"/>
    </row>
    <row r="69" spans="2:50" ht="12.75">
      <c r="B69" s="320" t="s">
        <v>195</v>
      </c>
      <c r="C69" s="185"/>
      <c r="D69" s="186"/>
      <c r="E69" s="186"/>
      <c r="F69" s="186"/>
      <c r="G69" s="186"/>
      <c r="H69" s="186"/>
      <c r="I69" s="186"/>
      <c r="J69" s="186"/>
      <c r="K69" s="186"/>
      <c r="L69" s="186"/>
      <c r="M69" s="187"/>
      <c r="N69" s="187"/>
      <c r="O69" s="186"/>
      <c r="P69" s="186"/>
      <c r="Q69" s="187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7"/>
      <c r="AQ69" s="188" t="s">
        <v>196</v>
      </c>
      <c r="AR69" s="186"/>
      <c r="AS69" s="186"/>
      <c r="AT69" s="186"/>
      <c r="AU69" s="186"/>
      <c r="AV69" s="189"/>
      <c r="AW69" s="190" t="s">
        <v>185</v>
      </c>
      <c r="AX69" s="191" t="s">
        <v>184</v>
      </c>
    </row>
    <row r="70" spans="2:50" ht="12.75">
      <c r="B70" s="321"/>
      <c r="C70" s="135"/>
      <c r="D70" s="136"/>
      <c r="E70" s="136"/>
      <c r="F70" s="136"/>
      <c r="G70" s="136"/>
      <c r="H70" s="136"/>
      <c r="I70" s="136"/>
      <c r="J70" s="136"/>
      <c r="K70" s="136"/>
      <c r="L70" s="136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36"/>
      <c r="AR70" s="136"/>
      <c r="AS70" s="136"/>
      <c r="AT70" s="136"/>
      <c r="AU70" s="136"/>
      <c r="AV70" s="136"/>
      <c r="AW70" s="193"/>
      <c r="AX70" s="173" t="s">
        <v>226</v>
      </c>
    </row>
  </sheetData>
  <sheetProtection/>
  <mergeCells count="257">
    <mergeCell ref="C2:Q2"/>
    <mergeCell ref="T2:AE2"/>
    <mergeCell ref="AF2:AU2"/>
    <mergeCell ref="AX4:AX5"/>
    <mergeCell ref="AY4:AY5"/>
    <mergeCell ref="G5:J5"/>
    <mergeCell ref="K5:N5"/>
    <mergeCell ref="O5:P5"/>
    <mergeCell ref="Q5:S5"/>
    <mergeCell ref="T5:U5"/>
    <mergeCell ref="Z5:AC5"/>
    <mergeCell ref="AF5:AG5"/>
    <mergeCell ref="AH5:AM5"/>
    <mergeCell ref="AN5:AP5"/>
    <mergeCell ref="AQ5:AS5"/>
    <mergeCell ref="AT5:AU5"/>
    <mergeCell ref="C6:D6"/>
    <mergeCell ref="E6:F6"/>
    <mergeCell ref="V6:Y6"/>
    <mergeCell ref="AX6:AX8"/>
    <mergeCell ref="AY6:AY8"/>
    <mergeCell ref="M9:N9"/>
    <mergeCell ref="V9:W9"/>
    <mergeCell ref="E10:F10"/>
    <mergeCell ref="G10:H10"/>
    <mergeCell ref="I10:J10"/>
    <mergeCell ref="K10:L10"/>
    <mergeCell ref="M10:N10"/>
    <mergeCell ref="O10:P10"/>
    <mergeCell ref="R10:S10"/>
    <mergeCell ref="T10:U10"/>
    <mergeCell ref="V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E11:F11"/>
    <mergeCell ref="G11:H11"/>
    <mergeCell ref="I11:J11"/>
    <mergeCell ref="K11:L11"/>
    <mergeCell ref="M11:N11"/>
    <mergeCell ref="O11:P11"/>
    <mergeCell ref="R11:S11"/>
    <mergeCell ref="T11:U11"/>
    <mergeCell ref="V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E12:F12"/>
    <mergeCell ref="G12:H12"/>
    <mergeCell ref="I12:J12"/>
    <mergeCell ref="K12:L12"/>
    <mergeCell ref="M12:N12"/>
    <mergeCell ref="O12:P12"/>
    <mergeCell ref="R12:S12"/>
    <mergeCell ref="T12:U12"/>
    <mergeCell ref="V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BB13:BC13"/>
    <mergeCell ref="BD13:BE13"/>
    <mergeCell ref="BF13:BG13"/>
    <mergeCell ref="BH13:BI13"/>
    <mergeCell ref="BJ13:BK13"/>
    <mergeCell ref="BL13:BM13"/>
    <mergeCell ref="BO13:BP13"/>
    <mergeCell ref="BQ13:BR13"/>
    <mergeCell ref="BS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14:F14"/>
    <mergeCell ref="G14:J14"/>
    <mergeCell ref="K14:L14"/>
    <mergeCell ref="M14:P14"/>
    <mergeCell ref="T14:U14"/>
    <mergeCell ref="V14:Y14"/>
    <mergeCell ref="Z14:AG14"/>
    <mergeCell ref="AH14:AM14"/>
    <mergeCell ref="AN14:AU14"/>
    <mergeCell ref="BB14:BC14"/>
    <mergeCell ref="BD14:BE14"/>
    <mergeCell ref="BF14:BG14"/>
    <mergeCell ref="BH14:BI14"/>
    <mergeCell ref="BJ14:BK14"/>
    <mergeCell ref="BL14:BM14"/>
    <mergeCell ref="BO14:BP14"/>
    <mergeCell ref="BQ14:BR14"/>
    <mergeCell ref="BS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E15:J15"/>
    <mergeCell ref="K15:L15"/>
    <mergeCell ref="M15:N15"/>
    <mergeCell ref="O15:P15"/>
    <mergeCell ref="R15:S16"/>
    <mergeCell ref="T15:U15"/>
    <mergeCell ref="AB15:AK15"/>
    <mergeCell ref="AL15:AU15"/>
    <mergeCell ref="M16:N16"/>
    <mergeCell ref="C17:S17"/>
    <mergeCell ref="T17:U17"/>
    <mergeCell ref="Z17:AC17"/>
    <mergeCell ref="AD17:AK17"/>
    <mergeCell ref="AL17:AU17"/>
    <mergeCell ref="AN19:AU19"/>
    <mergeCell ref="C18:D18"/>
    <mergeCell ref="E18:J18"/>
    <mergeCell ref="K18:L18"/>
    <mergeCell ref="M18:P18"/>
    <mergeCell ref="T18:U18"/>
    <mergeCell ref="V18:AA18"/>
    <mergeCell ref="K24:L24"/>
    <mergeCell ref="T24:AM24"/>
    <mergeCell ref="AB18:AK18"/>
    <mergeCell ref="AL18:AU18"/>
    <mergeCell ref="C19:J19"/>
    <mergeCell ref="K19:L19"/>
    <mergeCell ref="M19:P19"/>
    <mergeCell ref="T19:U19"/>
    <mergeCell ref="V19:AA19"/>
    <mergeCell ref="AB19:AM19"/>
    <mergeCell ref="AB32:AO32"/>
    <mergeCell ref="AR32:AT32"/>
    <mergeCell ref="A21:A24"/>
    <mergeCell ref="K21:L21"/>
    <mergeCell ref="T21:AM21"/>
    <mergeCell ref="K22:L22"/>
    <mergeCell ref="X22:AA22"/>
    <mergeCell ref="AB22:AU22"/>
    <mergeCell ref="K23:L23"/>
    <mergeCell ref="T23:AM23"/>
    <mergeCell ref="K38:L38"/>
    <mergeCell ref="M38:N38"/>
    <mergeCell ref="A26:A33"/>
    <mergeCell ref="C26:AU26"/>
    <mergeCell ref="K31:L31"/>
    <mergeCell ref="O31:P31"/>
    <mergeCell ref="T31:AM31"/>
    <mergeCell ref="C32:J32"/>
    <mergeCell ref="K32:L32"/>
    <mergeCell ref="O32:P32"/>
    <mergeCell ref="AD38:AE38"/>
    <mergeCell ref="AF38:AM38"/>
    <mergeCell ref="A35:A47"/>
    <mergeCell ref="C35:AU35"/>
    <mergeCell ref="AY35:AY36"/>
    <mergeCell ref="C36:AU36"/>
    <mergeCell ref="C37:P37"/>
    <mergeCell ref="R37:AM37"/>
    <mergeCell ref="AN37:AU37"/>
    <mergeCell ref="C38:J38"/>
    <mergeCell ref="AN38:AU38"/>
    <mergeCell ref="C40:J40"/>
    <mergeCell ref="M40:N40"/>
    <mergeCell ref="AB40:AK40"/>
    <mergeCell ref="AL40:AU40"/>
    <mergeCell ref="C41:AU41"/>
    <mergeCell ref="O38:P38"/>
    <mergeCell ref="R38:S38"/>
    <mergeCell ref="Z38:AA38"/>
    <mergeCell ref="AB38:AC38"/>
    <mergeCell ref="C42:D42"/>
    <mergeCell ref="AB44:AU44"/>
    <mergeCell ref="K46:L46"/>
    <mergeCell ref="O46:P46"/>
    <mergeCell ref="T46:U46"/>
    <mergeCell ref="AD46:AM46"/>
    <mergeCell ref="C47:P47"/>
    <mergeCell ref="T47:U47"/>
    <mergeCell ref="V47:AA47"/>
    <mergeCell ref="AB47:AT47"/>
    <mergeCell ref="A49:A57"/>
    <mergeCell ref="E49:F49"/>
    <mergeCell ref="G49:H49"/>
    <mergeCell ref="I49:J49"/>
    <mergeCell ref="K49:L49"/>
    <mergeCell ref="M49:N49"/>
    <mergeCell ref="AL49:AM49"/>
    <mergeCell ref="AN49:AO49"/>
    <mergeCell ref="AP49:AQ49"/>
    <mergeCell ref="AR49:AS49"/>
    <mergeCell ref="O49:P49"/>
    <mergeCell ref="R49:S49"/>
    <mergeCell ref="T49:U49"/>
    <mergeCell ref="AB49:AC49"/>
    <mergeCell ref="AD49:AE49"/>
    <mergeCell ref="AF49:AG49"/>
    <mergeCell ref="AT49:AU49"/>
    <mergeCell ref="C50:H50"/>
    <mergeCell ref="I50:J50"/>
    <mergeCell ref="K50:P50"/>
    <mergeCell ref="R50:S50"/>
    <mergeCell ref="T50:U50"/>
    <mergeCell ref="Z50:AE50"/>
    <mergeCell ref="AF50:AU50"/>
    <mergeCell ref="AH49:AI49"/>
    <mergeCell ref="AJ49:AK49"/>
    <mergeCell ref="Z55:AM55"/>
    <mergeCell ref="AN55:AU55"/>
    <mergeCell ref="E61:J61"/>
    <mergeCell ref="AO61:AU61"/>
    <mergeCell ref="C62:D62"/>
    <mergeCell ref="E62:J62"/>
    <mergeCell ref="K62:P62"/>
    <mergeCell ref="T62:Y62"/>
    <mergeCell ref="AN62:AU62"/>
    <mergeCell ref="E63:J63"/>
    <mergeCell ref="M63:N63"/>
    <mergeCell ref="O63:P63"/>
    <mergeCell ref="V63:Y63"/>
    <mergeCell ref="Z63:AF63"/>
    <mergeCell ref="AO63:AU63"/>
    <mergeCell ref="B69:B70"/>
    <mergeCell ref="B64:B68"/>
    <mergeCell ref="AW64:AW68"/>
    <mergeCell ref="E65:J65"/>
    <mergeCell ref="K66:L66"/>
    <mergeCell ref="V66:W66"/>
    <mergeCell ref="Q67:S67"/>
    <mergeCell ref="R68:V6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BEUCKER Mathias</dc:creator>
  <cp:keywords/>
  <dc:description/>
  <cp:lastModifiedBy>WELLENS Luc</cp:lastModifiedBy>
  <cp:lastPrinted>2015-01-29T08:10:41Z</cp:lastPrinted>
  <dcterms:created xsi:type="dcterms:W3CDTF">2015-01-14T07:49:13Z</dcterms:created>
  <dcterms:modified xsi:type="dcterms:W3CDTF">2016-05-18T13:58:23Z</dcterms:modified>
  <cp:category/>
  <cp:version/>
  <cp:contentType/>
  <cp:contentStatus/>
</cp:coreProperties>
</file>